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embeddings/oleObject1.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202300"/>
  <mc:AlternateContent xmlns:mc="http://schemas.openxmlformats.org/markup-compatibility/2006">
    <mc:Choice Requires="x15">
      <x15ac:absPath xmlns:x15ac="http://schemas.microsoft.com/office/spreadsheetml/2010/11/ac" url="D:\CORVINUS - Data Science BSc\3rd SEMESTER\STAT\"/>
    </mc:Choice>
  </mc:AlternateContent>
  <xr:revisionPtr revIDLastSave="0" documentId="13_ncr:1_{1AEEBFE4-F5E0-4A2E-8DE1-E37C4CB01908}" xr6:coauthVersionLast="47" xr6:coauthVersionMax="47" xr10:uidLastSave="{00000000-0000-0000-0000-000000000000}"/>
  <bookViews>
    <workbookView xWindow="-118" yWindow="-118" windowWidth="33749" windowHeight="18380" activeTab="2" xr2:uid="{32C4D719-05A4-44BF-A789-149D24B5A85C}"/>
  </bookViews>
  <sheets>
    <sheet name="G4.17" sheetId="1" r:id="rId1"/>
    <sheet name="E11.1" sheetId="2" r:id="rId2"/>
    <sheet name="E11.2" sheetId="6" r:id="rId3"/>
    <sheet name="E11.3" sheetId="7" r:id="rId4"/>
    <sheet name="B.4.2." sheetId="3" r:id="rId5"/>
    <sheet name="G4.18." sheetId="4" r:id="rId6"/>
    <sheet name="G4.37." sheetId="5" r:id="rId7"/>
  </sheets>
  <definedNames>
    <definedName name="_xlnm.Print_Area" localSheetId="4">'B.4.2.'!$A$1:$I$30</definedName>
    <definedName name="_xlnm.Print_Area" localSheetId="5">'G4.18.'!$A$1:$H$19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4" i="6" l="1"/>
  <c r="Q45" i="6"/>
  <c r="Q54" i="6"/>
  <c r="D40" i="6"/>
  <c r="C40" i="6"/>
  <c r="K27" i="6"/>
  <c r="K25" i="6"/>
  <c r="J25" i="6"/>
  <c r="J26" i="6"/>
  <c r="J27" i="6"/>
  <c r="F33" i="6"/>
  <c r="F32" i="6"/>
  <c r="D35" i="6"/>
  <c r="C35" i="6"/>
  <c r="D32" i="6" a="1"/>
  <c r="D32" i="6" s="1"/>
  <c r="C33" i="6" a="1"/>
  <c r="C33" i="6" s="1"/>
  <c r="F35" i="6"/>
  <c r="D33" i="6" a="1"/>
  <c r="D33" i="6" s="1"/>
  <c r="C32" i="6" a="1"/>
  <c r="C32" i="6" s="1"/>
  <c r="G26" i="6"/>
  <c r="F26" i="6"/>
  <c r="D26" i="6"/>
  <c r="C26" i="6"/>
  <c r="F24" i="6"/>
  <c r="F23" i="6"/>
  <c r="D23" i="6" a="1"/>
  <c r="D23" i="6" s="1"/>
  <c r="D24" i="6" a="1"/>
  <c r="D24" i="6" s="1"/>
  <c r="C24" i="6" a="1"/>
  <c r="C24" i="6" s="1"/>
  <c r="C23" i="6" a="1"/>
  <c r="C23" i="6" s="1"/>
  <c r="E18" i="6"/>
  <c r="F18" i="6"/>
  <c r="C24" i="2"/>
  <c r="C23" i="2"/>
  <c r="E18" i="2"/>
  <c r="D18" i="2"/>
  <c r="C18" i="2"/>
  <c r="C21" i="2"/>
  <c r="G16" i="2"/>
  <c r="G15" i="2"/>
  <c r="G14" i="2"/>
  <c r="D14" i="2" a="1"/>
  <c r="D14" i="2" s="1"/>
  <c r="C15" i="2" a="1"/>
  <c r="C15" i="2" s="1"/>
  <c r="D15" i="2" a="1"/>
  <c r="D15" i="2" s="1"/>
  <c r="C14" i="2" a="1"/>
  <c r="C14" i="2" s="1"/>
  <c r="D42" i="1"/>
  <c r="C41" i="1"/>
  <c r="C40" i="1"/>
  <c r="C42" i="1"/>
  <c r="J35" i="1"/>
  <c r="J34" i="1"/>
  <c r="J33" i="1"/>
  <c r="F26" i="1"/>
  <c r="F27" i="1"/>
  <c r="F28" i="1"/>
  <c r="F29" i="1"/>
  <c r="F25" i="1"/>
  <c r="E26" i="1"/>
  <c r="E27" i="1"/>
  <c r="E28" i="1"/>
  <c r="E29" i="1"/>
  <c r="E25" i="1"/>
  <c r="D26" i="1"/>
  <c r="D27" i="1"/>
  <c r="D28" i="1"/>
  <c r="D29" i="1"/>
  <c r="D25" i="1"/>
  <c r="C26" i="1"/>
  <c r="C27" i="1"/>
  <c r="C28" i="1"/>
  <c r="C29" i="1"/>
  <c r="C25" i="1"/>
  <c r="E38" i="1"/>
  <c r="D38" i="1"/>
  <c r="C38" i="1"/>
  <c r="E36" i="1"/>
  <c r="D36" i="1"/>
  <c r="C36" i="1"/>
  <c r="G34" i="1"/>
  <c r="G33" i="1"/>
  <c r="G32" i="1"/>
  <c r="G36" i="1"/>
  <c r="D32" i="1" a="1"/>
  <c r="D32" i="1" s="1"/>
  <c r="C33" i="1" a="1"/>
  <c r="C33" i="1" s="1"/>
  <c r="D33" i="1" a="1"/>
  <c r="D33" i="1" s="1"/>
  <c r="C32" i="1" a="1"/>
  <c r="C32" i="1" s="1"/>
  <c r="H18" i="1"/>
  <c r="H19" i="1"/>
  <c r="H20" i="1"/>
  <c r="H21" i="1"/>
  <c r="H17" i="1"/>
  <c r="E18" i="1"/>
  <c r="E19" i="1"/>
  <c r="E20" i="1"/>
  <c r="E21" i="1"/>
  <c r="E17" i="1"/>
  <c r="C10" i="4"/>
  <c r="G8"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<sst xmlns="http://schemas.openxmlformats.org/spreadsheetml/2006/main" count="373" uniqueCount="270">
  <si>
    <t xml:space="preserve"> </t>
  </si>
  <si>
    <t>December</t>
  </si>
  <si>
    <t>a)</t>
  </si>
  <si>
    <t>b)</t>
  </si>
  <si>
    <t>Laspeyres</t>
  </si>
  <si>
    <t>Paasche</t>
  </si>
  <si>
    <t>Fisher</t>
  </si>
  <si>
    <t xml:space="preserve">       </t>
  </si>
  <si>
    <t>c)</t>
  </si>
  <si>
    <t>Lindt Creation</t>
  </si>
  <si>
    <t>Lindt Excellence</t>
  </si>
  <si>
    <t>After Eight</t>
  </si>
  <si>
    <t>ab)</t>
  </si>
  <si>
    <t>PPP</t>
  </si>
  <si>
    <t>d)</t>
  </si>
  <si>
    <t>.</t>
  </si>
  <si>
    <t>Mandarin</t>
  </si>
  <si>
    <t>Dreher Pils</t>
  </si>
  <si>
    <t>Heineken</t>
  </si>
  <si>
    <t>Bevétel 2019</t>
  </si>
  <si>
    <t>Eladott mennyiség megoszlása 2019</t>
  </si>
  <si>
    <r>
      <t>I</t>
    </r>
    <r>
      <rPr>
        <b/>
        <vertAlign val="subscript"/>
        <sz val="10"/>
        <color rgb="FFFFFFFF"/>
        <rFont val="Arial CE"/>
        <charset val="238"/>
      </rPr>
      <t>p</t>
    </r>
  </si>
  <si>
    <r>
      <t>I</t>
    </r>
    <r>
      <rPr>
        <b/>
        <vertAlign val="subscript"/>
        <sz val="10"/>
        <color rgb="FFFFFFFF"/>
        <rFont val="Arial CE"/>
        <charset val="238"/>
      </rPr>
      <t>q</t>
    </r>
  </si>
  <si>
    <r>
      <t>I</t>
    </r>
    <r>
      <rPr>
        <b/>
        <vertAlign val="subscript"/>
        <sz val="10"/>
        <color rgb="FFFFFFFF"/>
        <rFont val="Arial CE"/>
        <charset val="238"/>
      </rPr>
      <t>v</t>
    </r>
  </si>
  <si>
    <t>I'</t>
  </si>
  <si>
    <t>I"</t>
  </si>
  <si>
    <t>I</t>
  </si>
  <si>
    <r>
      <t>I</t>
    </r>
    <r>
      <rPr>
        <b/>
        <vertAlign val="subscript"/>
        <sz val="10"/>
        <color rgb="FFFFFFFF"/>
        <rFont val="Arial CE"/>
        <charset val="238"/>
      </rPr>
      <t>p</t>
    </r>
    <r>
      <rPr>
        <b/>
        <vertAlign val="superscript"/>
        <sz val="10"/>
        <color rgb="FFFFFFFF"/>
        <rFont val="Arial CE"/>
        <charset val="238"/>
      </rPr>
      <t>0</t>
    </r>
    <r>
      <rPr>
        <b/>
        <sz val="10"/>
        <color indexed="9"/>
        <rFont val="Arial CE"/>
        <charset val="238"/>
      </rPr>
      <t xml:space="preserve"> </t>
    </r>
  </si>
  <si>
    <r>
      <t>I'</t>
    </r>
    <r>
      <rPr>
        <b/>
        <vertAlign val="subscript"/>
        <sz val="10"/>
        <color rgb="FFFFFFFF"/>
        <rFont val="Arial CE"/>
        <charset val="238"/>
      </rPr>
      <t>0</t>
    </r>
  </si>
  <si>
    <r>
      <t>I</t>
    </r>
    <r>
      <rPr>
        <b/>
        <vertAlign val="subscript"/>
        <sz val="10"/>
        <color rgb="FFFFFFFF"/>
        <rFont val="Arial CE"/>
        <charset val="238"/>
      </rPr>
      <t>p</t>
    </r>
    <r>
      <rPr>
        <b/>
        <vertAlign val="superscript"/>
        <sz val="10"/>
        <color rgb="FFFFFFFF"/>
        <rFont val="Arial CE"/>
        <charset val="238"/>
      </rPr>
      <t>1</t>
    </r>
  </si>
  <si>
    <r>
      <t>I'</t>
    </r>
    <r>
      <rPr>
        <b/>
        <vertAlign val="subscript"/>
        <sz val="10"/>
        <color rgb="FFFFFFFF"/>
        <rFont val="Arial CE"/>
        <charset val="238"/>
      </rPr>
      <t>1</t>
    </r>
  </si>
  <si>
    <r>
      <t>I</t>
    </r>
    <r>
      <rPr>
        <b/>
        <vertAlign val="subscript"/>
        <sz val="10"/>
        <color rgb="FFFFFFFF"/>
        <rFont val="Arial"/>
        <family val="2"/>
      </rPr>
      <t>Σq</t>
    </r>
    <r>
      <rPr>
        <b/>
        <sz val="10"/>
        <color indexed="9"/>
        <rFont val="Arial CE"/>
        <charset val="238"/>
      </rPr>
      <t xml:space="preserve"> </t>
    </r>
  </si>
  <si>
    <r>
      <t>I"</t>
    </r>
    <r>
      <rPr>
        <b/>
        <vertAlign val="subscript"/>
        <sz val="10"/>
        <color rgb="FFFFFFFF"/>
        <rFont val="Arial CE"/>
        <charset val="238"/>
      </rPr>
      <t>1</t>
    </r>
  </si>
  <si>
    <r>
      <t>I"</t>
    </r>
    <r>
      <rPr>
        <b/>
        <vertAlign val="subscript"/>
        <sz val="10"/>
        <color rgb="FFFFFFFF"/>
        <rFont val="Arial CE"/>
        <charset val="238"/>
      </rPr>
      <t>0</t>
    </r>
  </si>
  <si>
    <r>
      <t>I'</t>
    </r>
    <r>
      <rPr>
        <b/>
        <vertAlign val="subscript"/>
        <sz val="10"/>
        <color rgb="FFFFFFFF"/>
        <rFont val="Arial CE"/>
        <charset val="238"/>
      </rPr>
      <t>1</t>
    </r>
    <r>
      <rPr>
        <b/>
        <sz val="10"/>
        <color indexed="9"/>
        <rFont val="Arial CE"/>
        <charset val="238"/>
      </rPr>
      <t xml:space="preserve"> = I</t>
    </r>
    <r>
      <rPr>
        <b/>
        <vertAlign val="subscript"/>
        <sz val="10"/>
        <color rgb="FFFFFFFF"/>
        <rFont val="Arial CE"/>
        <charset val="238"/>
      </rPr>
      <t>p</t>
    </r>
    <r>
      <rPr>
        <b/>
        <vertAlign val="superscript"/>
        <sz val="10"/>
        <color rgb="FFFFFFFF"/>
        <rFont val="Arial CE"/>
        <charset val="238"/>
      </rPr>
      <t>1</t>
    </r>
  </si>
  <si>
    <r>
      <t>I</t>
    </r>
    <r>
      <rPr>
        <b/>
        <vertAlign val="subscript"/>
        <sz val="10"/>
        <color rgb="FFFFFFFF"/>
        <rFont val="Arial CE"/>
        <charset val="238"/>
      </rPr>
      <t>q</t>
    </r>
    <r>
      <rPr>
        <b/>
        <vertAlign val="superscript"/>
        <sz val="10"/>
        <color rgb="FFFFFFFF"/>
        <rFont val="Arial CE"/>
        <charset val="238"/>
      </rPr>
      <t>1</t>
    </r>
  </si>
  <si>
    <r>
      <t>I</t>
    </r>
    <r>
      <rPr>
        <b/>
        <vertAlign val="subscript"/>
        <sz val="10"/>
        <color rgb="FFFFFFFF"/>
        <rFont val="Arial CE"/>
        <charset val="238"/>
      </rPr>
      <t>q</t>
    </r>
    <r>
      <rPr>
        <b/>
        <vertAlign val="superscript"/>
        <sz val="10"/>
        <color rgb="FFFFFFFF"/>
        <rFont val="Arial CE"/>
        <charset val="238"/>
      </rPr>
      <t>0</t>
    </r>
  </si>
  <si>
    <t>At a city market, a buffet's typical products have the following winter and summer prices and quantities consumed in a given month:</t>
  </si>
  <si>
    <t>Product</t>
  </si>
  <si>
    <t>July</t>
  </si>
  <si>
    <t>Price (HUF/unit)</t>
  </si>
  <si>
    <t>Quantity Sold</t>
  </si>
  <si>
    <t>Large Spritzer (glass)</t>
  </si>
  <si>
    <t>Beer (mug)</t>
  </si>
  <si>
    <t>Fried Dough (piece)</t>
  </si>
  <si>
    <t>Bean Soup (bowl)</t>
  </si>
  <si>
    <t>Sausage (100 grams)</t>
  </si>
  <si>
    <r>
      <t>a) Calculate the individual price, volume, and value indices!
b) Determine and interpret the value index, the Laspeyres and Paasche price and volume indices, as well as the Fisher indices!
c) Quantify and interpret the relationship K</t>
    </r>
    <r>
      <rPr>
        <vertAlign val="subscript"/>
        <sz val="10"/>
        <rFont val="Arial"/>
        <family val="2"/>
        <charset val="238"/>
      </rPr>
      <t>v</t>
    </r>
    <r>
      <rPr>
        <sz val="10"/>
        <rFont val="Arial"/>
        <family val="2"/>
        <charset val="238"/>
      </rPr>
      <t xml:space="preserve"> = K</t>
    </r>
    <r>
      <rPr>
        <vertAlign val="subscript"/>
        <sz val="10"/>
        <rFont val="Arial"/>
        <family val="2"/>
        <charset val="238"/>
      </rPr>
      <t>q</t>
    </r>
    <r>
      <rPr>
        <vertAlign val="superscript"/>
        <sz val="10"/>
        <rFont val="Arial"/>
        <family val="2"/>
        <charset val="238"/>
      </rPr>
      <t>0</t>
    </r>
    <r>
      <rPr>
        <sz val="10"/>
        <rFont val="Arial"/>
        <family val="2"/>
        <charset val="238"/>
      </rPr>
      <t xml:space="preserve"> + K</t>
    </r>
    <r>
      <rPr>
        <vertAlign val="subscript"/>
        <sz val="10"/>
        <rFont val="Arial"/>
        <family val="2"/>
        <charset val="238"/>
      </rPr>
      <t>p</t>
    </r>
    <r>
      <rPr>
        <vertAlign val="superscript"/>
        <sz val="10"/>
        <rFont val="Arial"/>
        <family val="2"/>
        <charset val="238"/>
      </rPr>
      <t>1</t>
    </r>
    <r>
      <rPr>
        <sz val="10"/>
        <rFont val="Arial"/>
        <family val="2"/>
        <charset val="238"/>
      </rPr>
      <t>!</t>
    </r>
  </si>
  <si>
    <t>Individual Indices</t>
  </si>
  <si>
    <t>Price Index</t>
  </si>
  <si>
    <t>Bortkiewitz theorem</t>
  </si>
  <si>
    <t>Value Index</t>
  </si>
  <si>
    <t>Volume Index</t>
  </si>
  <si>
    <t>Relationship</t>
  </si>
  <si>
    <t>Hungary</t>
  </si>
  <si>
    <t>quantity</t>
  </si>
  <si>
    <t>price (HUF)</t>
  </si>
  <si>
    <t>price (EUR)</t>
  </si>
  <si>
    <t>Austria</t>
  </si>
  <si>
    <t>Quantity Sold (pint)</t>
  </si>
  <si>
    <t>Price (HUF/pint)</t>
  </si>
  <si>
    <t>Revenue</t>
  </si>
  <si>
    <t>Price Change</t>
  </si>
  <si>
    <t>Quantity Change</t>
  </si>
  <si>
    <t>Proportions of Quantity</t>
  </si>
  <si>
    <t>Total</t>
  </si>
  <si>
    <t>We can see the quantities purchased and prices of several chocolates in the table below for Austria and Hungary.</t>
  </si>
  <si>
    <t>ER (H/A)</t>
  </si>
  <si>
    <t>Standardization</t>
  </si>
  <si>
    <t>Relationships</t>
  </si>
  <si>
    <t>Value, Volume and Price Indices</t>
  </si>
  <si>
    <t>Kőbányai Lager</t>
  </si>
  <si>
    <t>The beer sales volume and unit prices for the beers sold in a pub were as follows:</t>
  </si>
  <si>
    <t>a) The pub's regular patrons claim that the average price of beers increased by more than 25% and threaten the pub owner with lynching. The pub owner defends himself by stating that, during the examined period, he increased prices by an average of less than 7%. Perform the necessary calculations to evaluate this dispute!
b) Quantify the factors affecting the revenue!</t>
  </si>
  <si>
    <t>Electricity (kWh)</t>
  </si>
  <si>
    <r>
      <t>Gas (m</t>
    </r>
    <r>
      <rPr>
        <vertAlign val="superscript"/>
        <sz val="10"/>
        <rFont val="Garamond"/>
        <family val="1"/>
        <charset val="238"/>
      </rPr>
      <t>3</t>
    </r>
    <r>
      <rPr>
        <sz val="10"/>
        <rFont val="Garamond"/>
        <family val="1"/>
        <charset val="238"/>
      </rPr>
      <t>)</t>
    </r>
  </si>
  <si>
    <t>Type</t>
  </si>
  <si>
    <t>Quantity Consumed</t>
  </si>
  <si>
    <t>Unit Price (HUF/unit)</t>
  </si>
  <si>
    <t>Electricity</t>
  </si>
  <si>
    <t>Gas</t>
  </si>
  <si>
    <t>The characteristics of annual electricity and piped gas consumption per household for an average Hungarian household are as follows:</t>
  </si>
  <si>
    <t>Analyze the quantitative, price, and value changes in energy consumption, and explain the numerical differences in indicators with identical meanings!</t>
  </si>
  <si>
    <t>The data for the sales of tropical fruits at a store are as follows.
In March 2013, the store generated a revenue of 1 million HUF from tropical fruits, which represented a 20% increase compared to March of the previous year.</t>
  </si>
  <si>
    <t>Revenue at current prices
Proportions in
March 2012 (%)</t>
  </si>
  <si>
    <t>Quantity sold
March 2013/2012 (%)</t>
  </si>
  <si>
    <t>Fruit Type</t>
  </si>
  <si>
    <t>Orange</t>
  </si>
  <si>
    <t>Kiwi</t>
  </si>
  <si>
    <t>Banana</t>
  </si>
  <si>
    <t>Lemon</t>
  </si>
  <si>
    <r>
      <t>a) Calculate and interpret the I</t>
    </r>
    <r>
      <rPr>
        <vertAlign val="subscript"/>
        <sz val="10"/>
        <rFont val="Arial"/>
        <family val="2"/>
        <charset val="238"/>
      </rPr>
      <t>q</t>
    </r>
    <r>
      <rPr>
        <vertAlign val="superscript"/>
        <sz val="10"/>
        <rFont val="Arial"/>
        <family val="2"/>
        <charset val="238"/>
      </rPr>
      <t>0</t>
    </r>
    <r>
      <rPr>
        <sz val="10"/>
        <rFont val="Arial"/>
        <family val="2"/>
        <charset val="238"/>
      </rPr>
      <t xml:space="preserve"> and I</t>
    </r>
    <r>
      <rPr>
        <vertAlign val="subscript"/>
        <sz val="10"/>
        <rFont val="Arial"/>
        <family val="2"/>
        <charset val="238"/>
      </rPr>
      <t>p</t>
    </r>
    <r>
      <rPr>
        <vertAlign val="superscript"/>
        <sz val="10"/>
        <rFont val="Arial"/>
        <family val="2"/>
        <charset val="238"/>
      </rPr>
      <t>1</t>
    </r>
    <r>
      <rPr>
        <sz val="10"/>
        <rFont val="Arial"/>
        <family val="2"/>
        <charset val="238"/>
      </rPr>
      <t xml:space="preserve"> indices!
b) How much additional cost or savings did the price increase cause for customers in HUF?</t>
    </r>
  </si>
  <si>
    <t>Consumption of Two Polynesian Islands (Average Daily Per Capita):</t>
  </si>
  <si>
    <t>Tonga Island</t>
  </si>
  <si>
    <t>New Hebrides</t>
  </si>
  <si>
    <t>price (Pacific Francs)</t>
  </si>
  <si>
    <t>price (Tongan Pound)</t>
  </si>
  <si>
    <t>Crab (pcs)</t>
  </si>
  <si>
    <t>Fish (kg)</t>
  </si>
  <si>
    <t>Coconut (kg)</t>
  </si>
  <si>
    <t>a) Calculate and interpret the consumption standard of Tonga compared to New Hebrides (using the currency of both countries)!
b) Explain the differences in the results obtained in part a)! 
c) Calculate the consumption standard of New Hebrides compared to Tonga and vice versa using the Fisher index!
d) Determine how many Pacific Francs one Tongan Pound is worth based on purchasing power parity!</t>
  </si>
  <si>
    <t>Value (HUF/household/year)</t>
  </si>
  <si>
    <t>The table below shows the number of live births in Hungary between 1999 and 2020 for mothers aged 40-44 years.</t>
  </si>
  <si>
    <t>a) Fit a linear and exponential trend to the time series, determine which fits better, and interpret the parameters of the better-fitting trend!
b) Calculate the values of simple indicators with similar content as the trend slopes as well!</t>
  </si>
  <si>
    <t>Year</t>
  </si>
  <si>
    <t>Live-Births</t>
  </si>
  <si>
    <t>Linear</t>
  </si>
  <si>
    <t>Expon.</t>
  </si>
  <si>
    <t>d mean</t>
  </si>
  <si>
    <t>l mean</t>
  </si>
  <si>
    <t>Economical Indices</t>
  </si>
  <si>
    <r>
      <t>Aim: Measuring the economical performance of</t>
    </r>
    <r>
      <rPr>
        <i/>
        <sz val="10"/>
        <rFont val="Arial CE"/>
      </rPr>
      <t xml:space="preserve"> Economical units</t>
    </r>
  </si>
  <si>
    <t xml:space="preserve">economical unit: </t>
  </si>
  <si>
    <t>company</t>
  </si>
  <si>
    <t>country (national economy)</t>
  </si>
  <si>
    <t>microeconomics</t>
  </si>
  <si>
    <t>macroeconomics</t>
  </si>
  <si>
    <t>History: country-level (macro)</t>
  </si>
  <si>
    <t xml:space="preserve">middle-ages: </t>
  </si>
  <si>
    <t>amount of gold in royal treasury</t>
  </si>
  <si>
    <t>18th century</t>
  </si>
  <si>
    <t>(HUN: Reign of Matthias Corvinus)</t>
  </si>
  <si>
    <t>amount of production in a year</t>
  </si>
  <si>
    <r>
      <t>q</t>
    </r>
    <r>
      <rPr>
        <vertAlign val="subscript"/>
        <sz val="10"/>
        <rFont val="Arial CE"/>
      </rPr>
      <t>i</t>
    </r>
  </si>
  <si>
    <t>quantity produced for i-th product</t>
  </si>
  <si>
    <t>Aggregate (A) = Amount of total production &amp; services</t>
  </si>
  <si>
    <t>Value</t>
  </si>
  <si>
    <t>Value (HUF)</t>
  </si>
  <si>
    <t>A = SUM(q_i * p_i)</t>
  </si>
  <si>
    <r>
      <t>p</t>
    </r>
    <r>
      <rPr>
        <vertAlign val="subscript"/>
        <sz val="10"/>
        <rFont val="Arial CE"/>
      </rPr>
      <t>i</t>
    </r>
  </si>
  <si>
    <t>Unit price for the i-th product in the economy</t>
  </si>
  <si>
    <r>
      <t xml:space="preserve">--&gt; on a company level --&gt; </t>
    </r>
    <r>
      <rPr>
        <b/>
        <sz val="10"/>
        <rFont val="Arial CE"/>
      </rPr>
      <t>Revenue</t>
    </r>
  </si>
  <si>
    <r>
      <t xml:space="preserve">--&gt; if Aggregate </t>
    </r>
    <r>
      <rPr>
        <i/>
        <sz val="10"/>
        <rFont val="Arial CE"/>
      </rPr>
      <t>( is done for a period)</t>
    </r>
    <r>
      <rPr>
        <sz val="10"/>
        <rFont val="Arial CE"/>
        <charset val="238"/>
      </rPr>
      <t xml:space="preserve"> on national level --&gt;</t>
    </r>
    <r>
      <rPr>
        <b/>
        <sz val="11"/>
        <rFont val="Arial CE"/>
      </rPr>
      <t xml:space="preserve"> GDP</t>
    </r>
  </si>
  <si>
    <t>size effect!</t>
  </si>
  <si>
    <t>(have to check the population!)</t>
  </si>
  <si>
    <t>we can take ratio (divide with population)--&gt; GDP per capita</t>
  </si>
  <si>
    <t>Aggregate change in time</t>
  </si>
  <si>
    <t>1: current time period</t>
  </si>
  <si>
    <t>0: older base period</t>
  </si>
  <si>
    <r>
      <t>I</t>
    </r>
    <r>
      <rPr>
        <vertAlign val="subscript"/>
        <sz val="10"/>
        <rFont val="Arial CE"/>
      </rPr>
      <t>v</t>
    </r>
  </si>
  <si>
    <t>SUM(q_1 * p_1) / SUM(q_0 * p_0)</t>
  </si>
  <si>
    <t>-,,- in Revenue</t>
  </si>
  <si>
    <t>nominal change in GDP (GDP growth)</t>
  </si>
  <si>
    <t>WWI</t>
  </si>
  <si>
    <t>Historical for GDP growth</t>
  </si>
  <si>
    <t>1919/1913 --&gt; nominal GDP change was hugely positive</t>
  </si>
  <si>
    <t>change in prices was way positive</t>
  </si>
  <si>
    <t>change in quantitites was negative</t>
  </si>
  <si>
    <r>
      <t>I</t>
    </r>
    <r>
      <rPr>
        <vertAlign val="subscript"/>
        <sz val="10"/>
        <rFont val="Arial CE"/>
      </rPr>
      <t>p</t>
    </r>
  </si>
  <si>
    <r>
      <t>I</t>
    </r>
    <r>
      <rPr>
        <vertAlign val="subscript"/>
        <sz val="10"/>
        <rFont val="Arial CE"/>
      </rPr>
      <t>q</t>
    </r>
  </si>
  <si>
    <t>SUM(q_s * p_1) / SUM(q_s * p_0)</t>
  </si>
  <si>
    <t>q/p_s --&gt; fixing qs or ps on some standard</t>
  </si>
  <si>
    <t>SUM(q_1 * p_s) / SUM(q_0 * p_s)</t>
  </si>
  <si>
    <t>s = 1 (standards are the newer ones)</t>
  </si>
  <si>
    <t>s = 0 (standards are the older values)</t>
  </si>
  <si>
    <t>How to fix s?</t>
  </si>
  <si>
    <r>
      <t>I</t>
    </r>
    <r>
      <rPr>
        <vertAlign val="subscript"/>
        <sz val="10"/>
        <rFont val="Arial CE"/>
      </rPr>
      <t>p</t>
    </r>
    <r>
      <rPr>
        <vertAlign val="superscript"/>
        <sz val="10"/>
        <rFont val="Arial CE"/>
      </rPr>
      <t>0</t>
    </r>
    <r>
      <rPr>
        <sz val="10"/>
        <rFont val="Arial CE"/>
        <charset val="238"/>
      </rPr>
      <t xml:space="preserve"> --&gt; Lasperyes version, because of 0</t>
    </r>
  </si>
  <si>
    <r>
      <t>I</t>
    </r>
    <r>
      <rPr>
        <vertAlign val="subscript"/>
        <sz val="10"/>
        <rFont val="Arial CE"/>
      </rPr>
      <t>q</t>
    </r>
    <r>
      <rPr>
        <vertAlign val="superscript"/>
        <sz val="10"/>
        <rFont val="Arial CE"/>
      </rPr>
      <t>1</t>
    </r>
    <r>
      <rPr>
        <sz val="10"/>
        <rFont val="Arial CE"/>
        <charset val="238"/>
      </rPr>
      <t xml:space="preserve"> --&gt; Paasche version, becasue of 1</t>
    </r>
  </si>
  <si>
    <t>Fischer</t>
  </si>
  <si>
    <t>Geometric Mean of the two types</t>
  </si>
  <si>
    <t>SQRT(Number 1 * Number 2)</t>
  </si>
  <si>
    <t>q0</t>
  </si>
  <si>
    <t>q1</t>
  </si>
  <si>
    <t>p0</t>
  </si>
  <si>
    <t>p1</t>
  </si>
  <si>
    <t>SUM(q*p)</t>
  </si>
  <si>
    <t>q0 p1 interpretation:</t>
  </si>
  <si>
    <t>What the revenue in Dec would be if we had July prices back then</t>
  </si>
  <si>
    <t>q1 p0</t>
  </si>
  <si>
    <t>What the revenue in Jul would be if we had Dec prices in July</t>
  </si>
  <si>
    <t>WARNING!!!!</t>
  </si>
  <si>
    <r>
      <t>December's revenue</t>
    </r>
    <r>
      <rPr>
        <i/>
        <strike/>
        <sz val="10"/>
        <rFont val="Arial CE"/>
      </rPr>
      <t xml:space="preserve"> at current prices</t>
    </r>
    <r>
      <rPr>
        <sz val="10"/>
        <rFont val="Arial CE"/>
        <charset val="238"/>
      </rPr>
      <t xml:space="preserve"> = SUM(q0 * p0)</t>
    </r>
  </si>
  <si>
    <t>basically Dec's revenue</t>
  </si>
  <si>
    <r>
      <t>Laspeyres (~</t>
    </r>
    <r>
      <rPr>
        <i/>
        <sz val="10"/>
        <rFont val="Arial CE"/>
      </rPr>
      <t>Laper</t>
    </r>
    <r>
      <rPr>
        <sz val="10"/>
        <rFont val="Arial CE"/>
        <charset val="238"/>
      </rPr>
      <t>)</t>
    </r>
  </si>
  <si>
    <t>Multip of 2 Fischer's --&gt; Original Value Idx</t>
  </si>
  <si>
    <t>Multip of Lasp and OTHER Paasche</t>
  </si>
  <si>
    <r>
      <t>i</t>
    </r>
    <r>
      <rPr>
        <b/>
        <vertAlign val="subscript"/>
        <sz val="10"/>
        <color rgb="FFFFFFFF"/>
        <rFont val="Arial CE"/>
      </rPr>
      <t>v</t>
    </r>
  </si>
  <si>
    <r>
      <t>i</t>
    </r>
    <r>
      <rPr>
        <b/>
        <vertAlign val="subscript"/>
        <sz val="10"/>
        <color rgb="FFFFFFFF"/>
        <rFont val="Arial CE"/>
      </rPr>
      <t>q</t>
    </r>
  </si>
  <si>
    <r>
      <t>i</t>
    </r>
    <r>
      <rPr>
        <b/>
        <vertAlign val="subscript"/>
        <sz val="10"/>
        <color rgb="FFFFFFFF"/>
        <rFont val="Arial CE"/>
      </rPr>
      <t>p</t>
    </r>
  </si>
  <si>
    <r>
      <t>r(i</t>
    </r>
    <r>
      <rPr>
        <b/>
        <vertAlign val="subscript"/>
        <sz val="10"/>
        <color rgb="FFFFFFFF"/>
        <rFont val="Arial CE"/>
      </rPr>
      <t>p</t>
    </r>
    <r>
      <rPr>
        <b/>
        <sz val="10"/>
        <color indexed="9"/>
        <rFont val="Arial CE"/>
        <charset val="238"/>
      </rPr>
      <t>,i</t>
    </r>
    <r>
      <rPr>
        <b/>
        <vertAlign val="subscript"/>
        <sz val="10"/>
        <color rgb="FFFFFFFF"/>
        <rFont val="Arial CE"/>
      </rPr>
      <t>q</t>
    </r>
    <r>
      <rPr>
        <b/>
        <sz val="10"/>
        <color indexed="9"/>
        <rFont val="Arial CE"/>
        <charset val="238"/>
      </rPr>
      <t>)</t>
    </r>
  </si>
  <si>
    <r>
      <rPr>
        <b/>
        <sz val="10"/>
        <rFont val="Arial CE"/>
      </rPr>
      <t>positive</t>
    </r>
    <r>
      <rPr>
        <sz val="10"/>
        <rFont val="Arial CE"/>
        <charset val="238"/>
      </rPr>
      <t xml:space="preserve">, </t>
    </r>
    <r>
      <rPr>
        <i/>
        <sz val="10"/>
        <rFont val="Arial CE"/>
      </rPr>
      <t>(strong)</t>
    </r>
  </si>
  <si>
    <t>Ip(P/L)</t>
  </si>
  <si>
    <t>--&gt; pos correl, P is bigger than L</t>
  </si>
  <si>
    <t>Iq(P/L)</t>
  </si>
  <si>
    <t>&gt; 1 --&gt; P&gt;L</t>
  </si>
  <si>
    <t>GDP growth measure (P)</t>
  </si>
  <si>
    <t>r &lt; 0 --&gt; P&lt;L --&gt; more realistic</t>
  </si>
  <si>
    <t>Inflation measure</t>
  </si>
  <si>
    <t xml:space="preserve">we use the theorem for Inflation and GDP growth </t>
  </si>
  <si>
    <t>K_value</t>
  </si>
  <si>
    <t>the 16% increase basically</t>
  </si>
  <si>
    <t>K_p_0</t>
  </si>
  <si>
    <t>K_q_1</t>
  </si>
  <si>
    <t>extra revenue from price increase</t>
  </si>
  <si>
    <t>extra rev from quantity sold increase</t>
  </si>
  <si>
    <t>q_H</t>
  </si>
  <si>
    <t>p_H</t>
  </si>
  <si>
    <t>q_A</t>
  </si>
  <si>
    <t>p_A</t>
  </si>
  <si>
    <t>SUM(q*P)</t>
  </si>
  <si>
    <t>--&gt; for avg hungarian/austrian person</t>
  </si>
  <si>
    <t>Price Index = PPP</t>
  </si>
  <si>
    <t>Ip_H</t>
  </si>
  <si>
    <t>Ip_A</t>
  </si>
  <si>
    <t>exchange rate on Purchasing Power Parity = PPP</t>
  </si>
  <si>
    <t>HUF for 1 EUR</t>
  </si>
  <si>
    <t>-,,-</t>
  </si>
  <si>
    <t>Ip_F</t>
  </si>
  <si>
    <t>geo mean for Fischer</t>
  </si>
  <si>
    <r>
      <t xml:space="preserve">a) Calculate and interpret the Hungarian consumption level relative to Austria for these products!
b) Determine the </t>
    </r>
    <r>
      <rPr>
        <b/>
        <sz val="10"/>
        <rFont val="Arial"/>
        <family val="2"/>
        <charset val="238"/>
      </rPr>
      <t>purchasing power parity (PPP)</t>
    </r>
    <r>
      <rPr>
        <sz val="10"/>
        <rFont val="Arial"/>
        <family val="2"/>
        <charset val="238"/>
      </rPr>
      <t xml:space="preserve"> </t>
    </r>
    <r>
      <rPr>
        <b/>
        <sz val="10"/>
        <rFont val="Arial"/>
        <family val="2"/>
        <charset val="238"/>
      </rPr>
      <t>exchange rate</t>
    </r>
    <r>
      <rPr>
        <sz val="10"/>
        <rFont val="Arial"/>
        <family val="2"/>
        <charset val="238"/>
      </rPr>
      <t xml:space="preserve">, indicating </t>
    </r>
    <r>
      <rPr>
        <b/>
        <u/>
        <sz val="10"/>
        <rFont val="Arial"/>
        <family val="2"/>
        <charset val="238"/>
      </rPr>
      <t>how many HUFs equal one EUR</t>
    </r>
    <r>
      <rPr>
        <sz val="10"/>
        <rFont val="Arial"/>
        <family val="2"/>
        <charset val="238"/>
      </rPr>
      <t xml:space="preserve"> </t>
    </r>
    <r>
      <rPr>
        <b/>
        <sz val="10"/>
        <rFont val="Arial"/>
        <family val="2"/>
        <charset val="238"/>
      </rPr>
      <t>when spending money on these products</t>
    </r>
    <r>
      <rPr>
        <sz val="10"/>
        <rFont val="Arial"/>
        <family val="2"/>
        <charset val="238"/>
      </rPr>
      <t xml:space="preserve">!
c) What is the </t>
    </r>
    <r>
      <rPr>
        <b/>
        <u/>
        <sz val="10"/>
        <rFont val="Arial"/>
        <family val="2"/>
        <charset val="238"/>
      </rPr>
      <t>price level index</t>
    </r>
    <r>
      <rPr>
        <sz val="10"/>
        <rFont val="Arial"/>
        <family val="2"/>
        <charset val="238"/>
      </rPr>
      <t xml:space="preserve"> for the examined products if the </t>
    </r>
    <r>
      <rPr>
        <b/>
        <sz val="10"/>
        <rFont val="Arial"/>
        <family val="2"/>
        <charset val="238"/>
      </rPr>
      <t>official exchange rate is 377 HUF</t>
    </r>
    <r>
      <rPr>
        <sz val="10"/>
        <rFont val="Arial"/>
        <family val="2"/>
        <charset val="238"/>
      </rPr>
      <t>?
d) What are these values if Austria is compared to Hungary?</t>
    </r>
  </si>
  <si>
    <t>PLI</t>
  </si>
  <si>
    <t>Price Level Index (PLI)</t>
  </si>
  <si>
    <t>Iq_H</t>
  </si>
  <si>
    <t>Iq_A</t>
  </si>
  <si>
    <t>Iq_F</t>
  </si>
  <si>
    <t>geom mean</t>
  </si>
  <si>
    <t>Hungarian consumption level relative to Austria (based on different prices)</t>
  </si>
  <si>
    <t>reciprocal --&gt; Comparing Austria to Hungary</t>
  </si>
  <si>
    <t>one HUF = 0.0023 EUR</t>
  </si>
  <si>
    <r>
      <t xml:space="preserve">Austria's consumption level is 75% more than that of Hungary </t>
    </r>
    <r>
      <rPr>
        <i/>
        <sz val="10"/>
        <rFont val="Arial"/>
        <family val="2"/>
        <charset val="238"/>
      </rPr>
      <t>(~an AVG austrian huy can buy 75% more chocolate than a hungarian guy)</t>
    </r>
  </si>
  <si>
    <t>price of beers increased by more than 25%</t>
  </si>
  <si>
    <t>increased prices by an average of less than 7%</t>
  </si>
  <si>
    <t>Two claims:</t>
  </si>
  <si>
    <t>p0 or V0</t>
  </si>
  <si>
    <t>p1 or V1</t>
  </si>
  <si>
    <t>Mixing Standardization and Economical Indexes together into one exercise</t>
  </si>
  <si>
    <t>q0 or B0</t>
  </si>
  <si>
    <t>q1 or B1</t>
  </si>
  <si>
    <t>SUM(B*V)/SUM(B)</t>
  </si>
  <si>
    <t>B0</t>
  </si>
  <si>
    <t>B1</t>
  </si>
  <si>
    <t>V0</t>
  </si>
  <si>
    <t>V1</t>
  </si>
  <si>
    <t>Lasp</t>
  </si>
  <si>
    <t>total change in prices</t>
  </si>
  <si>
    <t>Partial Effect</t>
  </si>
  <si>
    <t>Composition Effect</t>
  </si>
  <si>
    <t>what is the price increase if we don't consider the shift in Quanitites</t>
  </si>
  <si>
    <t>total revenue increase by 58% for the bar</t>
  </si>
  <si>
    <t>Paasche Price Idx == Partial Effect</t>
  </si>
  <si>
    <t>total consumption of pints increased by 25%</t>
  </si>
  <si>
    <r>
      <t>--&gt; I</t>
    </r>
    <r>
      <rPr>
        <vertAlign val="subscript"/>
        <sz val="10"/>
        <rFont val="Arial CE"/>
      </rPr>
      <t>q</t>
    </r>
    <r>
      <rPr>
        <vertAlign val="superscript"/>
        <sz val="10"/>
        <rFont val="Arial CE"/>
      </rPr>
      <t>0</t>
    </r>
    <r>
      <rPr>
        <sz val="10"/>
        <rFont val="Arial CE"/>
        <charset val="238"/>
      </rPr>
      <t xml:space="preserve"> Lasp Volume idx!!! Shows the True consumption (quantity) * Composition Effect</t>
    </r>
  </si>
  <si>
    <t>alll effects multiplied together</t>
  </si>
  <si>
    <t>--&gt; included in GDP growth!!!</t>
  </si>
  <si>
    <t>Includes the Composition effect</t>
  </si>
  <si>
    <t>BEWARE!! We have same units of measurements here, BUT in reality it might be harder!!!</t>
  </si>
  <si>
    <t>Socrative</t>
  </si>
  <si>
    <t>Men</t>
  </si>
  <si>
    <t>Avg salary</t>
  </si>
  <si>
    <t>women</t>
  </si>
  <si>
    <t>w/ weights</t>
  </si>
  <si>
    <t>K''(Men-Women)</t>
  </si>
  <si>
    <t>(HUF/kiosk)</t>
  </si>
  <si>
    <t>REVENUE</t>
  </si>
  <si>
    <t>Iv0</t>
  </si>
  <si>
    <t>Ivc1</t>
  </si>
  <si>
    <t>Ivc2</t>
  </si>
  <si>
    <t>Ip0</t>
  </si>
  <si>
    <t>Iq0</t>
  </si>
  <si>
    <t>Composition</t>
  </si>
  <si>
    <t>Popu</t>
  </si>
  <si>
    <t>B</t>
  </si>
  <si>
    <t>V</t>
  </si>
  <si>
    <t>Price/V/p</t>
  </si>
  <si>
    <t>Volume / Quantity B/q</t>
  </si>
  <si>
    <t>fix p0</t>
  </si>
  <si>
    <t>fix q0</t>
  </si>
  <si>
    <t>=</t>
  </si>
  <si>
    <t>sum q0*p0</t>
  </si>
  <si>
    <t>sum q1*p0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</si>
</sst>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00"/>
    <numFmt numFmtId="165" formatCode="0.0000"/>
    <numFmt numFmtId="166" formatCode="#,##0.000"/>
    <numFmt numFmtId="167" formatCode="#,##0.0"/>
    <numFmt numFmtId="168" formatCode="0.0"/>
    <numFmt numFmtId="169" formatCode="0.0%"/>
    <numFmt numFmtId="170" formatCode="#,##0.0000"/>
    <numFmt numFmtId="171" formatCode="0.00000"/>
    <numFmt numFmtId="172" formatCode="0.00000000000000%"/>
  </numFmts>
  <fonts count="35">
    <font>
      <sz val="10"/>
      <name val="Arial CE"/>
      <charset val="238"/>
    </font>
    <font>
      <sz val="10"/>
      <name val="Arial CE"/>
      <charset val="238"/>
    </font>
    <font>
      <sz val="10"/>
      <name val="Arial"/>
      <family val="2"/>
      <charset val="238"/>
    </font>
    <font>
      <b/>
      <sz val="10"/>
      <name val="Arial CE"/>
      <charset val="238"/>
    </font>
    <font>
      <b/>
      <sz val="10"/>
      <color indexed="9"/>
      <name val="Arial CE"/>
      <charset val="238"/>
    </font>
    <font>
      <vertAlign val="subscript"/>
      <sz val="10"/>
      <name val="Arial"/>
      <family val="2"/>
      <charset val="238"/>
    </font>
    <font>
      <vertAlign val="superscript"/>
      <sz val="10"/>
      <name val="Arial"/>
      <family val="2"/>
      <charset val="238"/>
    </font>
    <font>
      <sz val="10"/>
      <color indexed="21"/>
      <name val="Arial CE"/>
      <charset val="238"/>
    </font>
    <font>
      <sz val="12"/>
      <name val="Times New Roman"/>
      <family val="1"/>
      <charset val="238"/>
    </font>
    <font>
      <vertAlign val="superscript"/>
      <sz val="10"/>
      <name val="Garamond"/>
      <family val="1"/>
      <charset val="238"/>
    </font>
    <font>
      <sz val="10"/>
      <name val="Garamond"/>
      <family val="1"/>
      <charset val="238"/>
    </font>
    <font>
      <b/>
      <sz val="10"/>
      <color indexed="9"/>
      <name val="Arial"/>
      <family val="2"/>
      <charset val="238"/>
    </font>
    <font>
      <sz val="10"/>
      <color theme="4"/>
      <name val="Arial CE"/>
      <charset val="238"/>
    </font>
    <font>
      <b/>
      <sz val="10"/>
      <color theme="0"/>
      <name val="Arial CE"/>
      <charset val="238"/>
    </font>
    <font>
      <b/>
      <vertAlign val="subscript"/>
      <sz val="10"/>
      <color rgb="FFFFFFFF"/>
      <name val="Arial CE"/>
      <charset val="238"/>
    </font>
    <font>
      <b/>
      <vertAlign val="superscript"/>
      <sz val="10"/>
      <color rgb="FFFFFFFF"/>
      <name val="Arial CE"/>
      <charset val="238"/>
    </font>
    <font>
      <b/>
      <vertAlign val="subscript"/>
      <sz val="10"/>
      <color rgb="FFFFFFFF"/>
      <name val="Arial"/>
      <family val="2"/>
    </font>
    <font>
      <sz val="10"/>
      <name val="Arial"/>
      <family val="2"/>
    </font>
    <font>
      <b/>
      <sz val="10"/>
      <name val="Arial CE"/>
    </font>
    <font>
      <b/>
      <sz val="11"/>
      <name val="Arial CE"/>
    </font>
    <font>
      <b/>
      <u/>
      <sz val="12"/>
      <name val="Arial CE"/>
    </font>
    <font>
      <i/>
      <sz val="10"/>
      <name val="Arial CE"/>
    </font>
    <font>
      <b/>
      <sz val="9"/>
      <name val="Arial CE"/>
    </font>
    <font>
      <vertAlign val="subscript"/>
      <sz val="10"/>
      <name val="Arial CE"/>
    </font>
    <font>
      <b/>
      <i/>
      <sz val="10"/>
      <name val="Arial CE"/>
    </font>
    <font>
      <vertAlign val="superscript"/>
      <sz val="10"/>
      <name val="Arial CE"/>
    </font>
    <font>
      <i/>
      <strike/>
      <sz val="10"/>
      <name val="Arial CE"/>
    </font>
    <font>
      <sz val="9"/>
      <name val="Arial CE"/>
      <charset val="238"/>
    </font>
    <font>
      <b/>
      <vertAlign val="subscript"/>
      <sz val="10"/>
      <color rgb="FFFFFFFF"/>
      <name val="Arial CE"/>
    </font>
    <font>
      <sz val="10"/>
      <name val="Arial CE"/>
    </font>
    <font>
      <b/>
      <sz val="10"/>
      <name val="Arial"/>
      <family val="2"/>
      <charset val="238"/>
    </font>
    <font>
      <b/>
      <u/>
      <sz val="10"/>
      <name val="Arial"/>
      <family val="2"/>
      <charset val="238"/>
    </font>
    <font>
      <i/>
      <sz val="10"/>
      <name val="Arial"/>
      <family val="2"/>
      <charset val="238"/>
    </font>
    <font>
      <b/>
      <sz val="10"/>
      <color rgb="FFFF0000"/>
      <name val="Arial CE"/>
    </font>
    <font>
      <b/>
      <sz val="10"/>
      <color rgb="FF00B050"/>
      <name val="Arial CE"/>
    </font>
  </fonts>
  <fills count="10">
    <fill>
      <patternFill patternType="none"/>
    </fill>
    <fill>
      <patternFill patternType="gray125"/>
    </fill>
    <fill>
      <patternFill patternType="solid">
        <fgColor indexed="21"/>
        <bgColor indexed="64"/>
      </patternFill>
    </fill>
    <fill>
      <patternFill patternType="solid">
        <fgColor indexed="9"/>
        <bgColor indexed="64"/>
      </patternFill>
    </fill>
    <fill>
      <patternFill patternType="solid">
        <fgColor indexed="23"/>
        <bgColor indexed="64"/>
      </patternFill>
    </fill>
    <fill>
      <patternFill patternType="solid">
        <fgColor theme="0" tint="-0.499984740745262"/>
        <bgColor indexed="64"/>
      </patternFill>
    </fill>
    <fill>
      <patternFill patternType="solid">
        <fgColor theme="4"/>
        <bgColor indexed="64"/>
      </patternFill>
    </fill>
    <fill>
      <patternFill patternType="solid">
        <fgColor indexed="57"/>
        <bgColor indexed="64"/>
      </patternFill>
    </fill>
    <fill>
      <patternFill patternType="solid">
        <fgColor rgb="FFFFFF00"/>
        <bgColor indexed="64"/>
      </patternFill>
    </fill>
    <fill>
      <patternFill patternType="solid">
        <fgColor theme="4" tint="0.59999389629810485"/>
        <bgColor indexed="64"/>
      </patternFill>
    </fill>
  </fills>
  <borders count="101">
    <border>
      <left/>
      <right/>
      <top/>
      <bottom/>
      <diagonal/>
    </border>
    <border>
      <left style="thin">
        <color indexed="21"/>
      </left>
      <right/>
      <top style="medium">
        <color indexed="21"/>
      </top>
      <bottom style="medium">
        <color indexed="21"/>
      </bottom>
      <diagonal/>
    </border>
    <border>
      <left/>
      <right/>
      <top style="medium">
        <color indexed="21"/>
      </top>
      <bottom style="medium">
        <color indexed="21"/>
      </bottom>
      <diagonal/>
    </border>
    <border>
      <left/>
      <right style="thin">
        <color indexed="21"/>
      </right>
      <top style="medium">
        <color indexed="21"/>
      </top>
      <bottom style="medium">
        <color indexed="21"/>
      </bottom>
      <diagonal/>
    </border>
    <border>
      <left style="thin">
        <color indexed="64"/>
      </left>
      <right style="thin">
        <color indexed="9"/>
      </right>
      <top style="medium">
        <color indexed="64"/>
      </top>
      <bottom style="thin">
        <color indexed="9"/>
      </bottom>
      <diagonal/>
    </border>
    <border>
      <left style="thin">
        <color indexed="9"/>
      </left>
      <right style="thin">
        <color indexed="9"/>
      </right>
      <top style="medium">
        <color indexed="64"/>
      </top>
      <bottom style="thin">
        <color indexed="9"/>
      </bottom>
      <diagonal/>
    </border>
    <border>
      <left style="thin">
        <color indexed="9"/>
      </left>
      <right style="thin">
        <color indexed="64"/>
      </right>
      <top style="medium">
        <color indexed="64"/>
      </top>
      <bottom style="thin">
        <color indexed="9"/>
      </bottom>
      <diagonal/>
    </border>
    <border>
      <left style="thin">
        <color indexed="64"/>
      </left>
      <right style="thin">
        <color indexed="9"/>
      </right>
      <top style="thin">
        <color indexed="9"/>
      </top>
      <bottom style="medium">
        <color indexed="64"/>
      </bottom>
      <diagonal/>
    </border>
    <border>
      <left style="thin">
        <color indexed="9"/>
      </left>
      <right style="thin">
        <color indexed="9"/>
      </right>
      <top style="thin">
        <color indexed="9"/>
      </top>
      <bottom style="medium">
        <color indexed="64"/>
      </bottom>
      <diagonal/>
    </border>
    <border>
      <left style="thin">
        <color indexed="9"/>
      </left>
      <right style="thin">
        <color indexed="64"/>
      </right>
      <top style="thin">
        <color indexed="9"/>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medium">
        <color indexed="64"/>
      </top>
      <bottom/>
      <diagonal/>
    </border>
    <border>
      <left/>
      <right/>
      <top/>
      <bottom style="medium">
        <color indexed="64"/>
      </bottom>
      <diagonal/>
    </border>
    <border>
      <left style="thin">
        <color indexed="9"/>
      </left>
      <right/>
      <top style="medium">
        <color indexed="64"/>
      </top>
      <bottom style="thin">
        <color indexed="9"/>
      </bottom>
      <diagonal/>
    </border>
    <border>
      <left/>
      <right/>
      <top style="medium">
        <color indexed="64"/>
      </top>
      <bottom style="thin">
        <color indexed="9"/>
      </bottom>
      <diagonal/>
    </border>
    <border>
      <left/>
      <right style="thin">
        <color indexed="9"/>
      </right>
      <top style="medium">
        <color indexed="64"/>
      </top>
      <bottom style="thin">
        <color indexed="9"/>
      </bottom>
      <diagonal/>
    </border>
    <border>
      <left/>
      <right style="thin">
        <color indexed="64"/>
      </right>
      <top style="medium">
        <color indexed="64"/>
      </top>
      <bottom style="thin">
        <color indexed="9"/>
      </bottom>
      <diagonal/>
    </border>
    <border>
      <left style="thin">
        <color indexed="9"/>
      </left>
      <right/>
      <top style="thin">
        <color indexed="9"/>
      </top>
      <bottom style="medium">
        <color indexed="64"/>
      </bottom>
      <diagonal/>
    </border>
    <border>
      <left/>
      <right style="thin">
        <color indexed="64"/>
      </right>
      <top style="thin">
        <color indexed="9"/>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9"/>
      </right>
      <top style="medium">
        <color indexed="64"/>
      </top>
      <bottom style="thin">
        <color indexed="9"/>
      </bottom>
      <diagonal/>
    </border>
    <border>
      <left/>
      <right style="thin">
        <color indexed="9"/>
      </right>
      <top style="medium">
        <color indexed="64"/>
      </top>
      <bottom/>
      <diagonal/>
    </border>
    <border>
      <left style="thin">
        <color indexed="9"/>
      </left>
      <right style="medium">
        <color indexed="64"/>
      </right>
      <top style="medium">
        <color indexed="64"/>
      </top>
      <bottom/>
      <diagonal/>
    </border>
    <border>
      <left style="medium">
        <color indexed="64"/>
      </left>
      <right style="thin">
        <color indexed="9"/>
      </right>
      <top style="medium">
        <color indexed="64"/>
      </top>
      <bottom style="thin">
        <color indexed="64"/>
      </bottom>
      <diagonal/>
    </border>
    <border>
      <left style="thin">
        <color indexed="9"/>
      </left>
      <right style="medium">
        <color indexed="64"/>
      </right>
      <top style="medium">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bottom style="thin">
        <color indexed="9"/>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9"/>
      </bottom>
      <diagonal/>
    </border>
    <border>
      <left style="thin">
        <color indexed="64"/>
      </left>
      <right style="medium">
        <color indexed="64"/>
      </right>
      <top/>
      <bottom style="thin">
        <color indexed="64"/>
      </bottom>
      <diagonal/>
    </border>
    <border>
      <left style="medium">
        <color indexed="64"/>
      </left>
      <right/>
      <top style="thin">
        <color indexed="9"/>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9"/>
      </top>
      <bottom style="thin">
        <color indexed="9"/>
      </bottom>
      <diagonal/>
    </border>
    <border>
      <left style="thin">
        <color indexed="64"/>
      </left>
      <right/>
      <top style="medium">
        <color indexed="64"/>
      </top>
      <bottom style="thin">
        <color indexed="9"/>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9"/>
      </top>
      <bottom/>
      <diagonal/>
    </border>
    <border>
      <left style="thin">
        <color indexed="64"/>
      </left>
      <right style="medium">
        <color indexed="64"/>
      </right>
      <top style="thin">
        <color indexed="64"/>
      </top>
      <bottom/>
      <diagonal/>
    </border>
    <border>
      <left style="thin">
        <color indexed="64"/>
      </left>
      <right/>
      <top/>
      <bottom style="thin">
        <color indexed="9"/>
      </bottom>
      <diagonal/>
    </border>
    <border>
      <left style="medium">
        <color indexed="64"/>
      </left>
      <right style="thin">
        <color indexed="64"/>
      </right>
      <top style="medium">
        <color indexed="64"/>
      </top>
      <bottom style="thin">
        <color indexed="9"/>
      </bottom>
      <diagonal/>
    </border>
    <border>
      <left/>
      <right style="thin">
        <color indexed="9"/>
      </right>
      <top style="medium">
        <color indexed="64"/>
      </top>
      <bottom style="thin">
        <color indexed="64"/>
      </bottom>
      <diagonal/>
    </border>
    <border>
      <left style="thin">
        <color indexed="9"/>
      </left>
      <right style="thin">
        <color indexed="9"/>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thin">
        <color indexed="9"/>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9"/>
      </bottom>
      <diagonal/>
    </border>
    <border>
      <left style="thin">
        <color indexed="64"/>
      </left>
      <right style="thin">
        <color indexed="64"/>
      </right>
      <top style="thin">
        <color indexed="9"/>
      </top>
      <bottom style="thin">
        <color indexed="9"/>
      </bottom>
      <diagonal/>
    </border>
    <border>
      <left style="thin">
        <color indexed="64"/>
      </left>
      <right style="thin">
        <color indexed="64"/>
      </right>
      <top style="thin">
        <color indexed="9"/>
      </top>
      <bottom style="medium">
        <color indexed="64"/>
      </bottom>
      <diagonal/>
    </border>
    <border>
      <left style="thin">
        <color theme="4"/>
      </left>
      <right/>
      <top style="medium">
        <color theme="4"/>
      </top>
      <bottom style="medium">
        <color theme="4"/>
      </bottom>
      <diagonal/>
    </border>
    <border>
      <left/>
      <right/>
      <top style="medium">
        <color theme="4"/>
      </top>
      <bottom style="medium">
        <color theme="4"/>
      </bottom>
      <diagonal/>
    </border>
    <border>
      <left/>
      <right style="thin">
        <color theme="4"/>
      </right>
      <top style="medium">
        <color theme="4"/>
      </top>
      <bottom style="medium">
        <color theme="4"/>
      </bottom>
      <diagonal/>
    </border>
    <border>
      <left style="thin">
        <color indexed="64"/>
      </left>
      <right style="thin">
        <color indexed="9"/>
      </right>
      <top style="thin">
        <color indexed="64"/>
      </top>
      <bottom style="thin">
        <color indexed="9"/>
      </bottom>
      <diagonal/>
    </border>
    <border>
      <left/>
      <right style="thin">
        <color indexed="9"/>
      </right>
      <top style="thin">
        <color indexed="64"/>
      </top>
      <bottom/>
      <diagonal/>
    </border>
    <border>
      <left style="thin">
        <color indexed="9"/>
      </left>
      <right style="thin">
        <color indexed="64"/>
      </right>
      <top style="thin">
        <color indexed="64"/>
      </top>
      <bottom/>
      <diagonal/>
    </border>
    <border>
      <left style="thin">
        <color indexed="64"/>
      </left>
      <right style="thin">
        <color indexed="9"/>
      </right>
      <top style="thin">
        <color indexed="64"/>
      </top>
      <bottom style="thin">
        <color indexed="64"/>
      </bottom>
      <diagonal/>
    </border>
    <border>
      <left style="thin">
        <color indexed="9"/>
      </left>
      <right style="thin">
        <color indexed="64"/>
      </right>
      <top style="thin">
        <color indexed="64"/>
      </top>
      <bottom style="thin">
        <color indexed="64"/>
      </bottom>
      <diagonal/>
    </border>
    <border>
      <left style="thin">
        <color indexed="64"/>
      </left>
      <right style="thin">
        <color indexed="64"/>
      </right>
      <top/>
      <bottom style="thin">
        <color indexed="9"/>
      </bottom>
      <diagonal/>
    </border>
    <border>
      <left style="thin">
        <color indexed="64"/>
      </left>
      <right/>
      <top style="thin">
        <color indexed="9"/>
      </top>
      <bottom style="thin">
        <color indexed="64"/>
      </bottom>
      <diagonal/>
    </border>
    <border>
      <left style="thin">
        <color indexed="64"/>
      </left>
      <right style="thin">
        <color indexed="64"/>
      </right>
      <top style="thin">
        <color indexed="64"/>
      </top>
      <bottom style="thin">
        <color indexed="9"/>
      </bottom>
      <diagonal/>
    </border>
    <border>
      <left/>
      <right style="thin">
        <color indexed="9"/>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9"/>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9"/>
      </bottom>
      <diagonal/>
    </border>
    <border>
      <left style="thin">
        <color indexed="64"/>
      </left>
      <right style="thin">
        <color indexed="64"/>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57"/>
      </left>
      <right/>
      <top style="medium">
        <color indexed="57"/>
      </top>
      <bottom style="medium">
        <color indexed="57"/>
      </bottom>
      <diagonal/>
    </border>
    <border>
      <left/>
      <right/>
      <top style="medium">
        <color indexed="57"/>
      </top>
      <bottom style="medium">
        <color indexed="57"/>
      </bottom>
      <diagonal/>
    </border>
    <border>
      <left/>
      <right style="thin">
        <color indexed="57"/>
      </right>
      <top style="medium">
        <color indexed="57"/>
      </top>
      <bottom style="medium">
        <color indexed="57"/>
      </bottom>
      <diagonal/>
    </border>
    <border>
      <left/>
      <right/>
      <top style="medium">
        <color indexed="64"/>
      </top>
      <bottom style="medium">
        <color indexed="64"/>
      </bottom>
      <diagonal/>
    </border>
    <border>
      <left style="thin">
        <color indexed="64"/>
      </left>
      <right style="thin">
        <color indexed="9"/>
      </right>
      <top style="medium">
        <color indexed="64"/>
      </top>
      <bottom style="medium">
        <color indexed="64"/>
      </bottom>
      <diagonal/>
    </border>
    <border>
      <left/>
      <right style="thin">
        <color indexed="9"/>
      </right>
      <top style="medium">
        <color indexed="64"/>
      </top>
      <bottom style="medium">
        <color indexed="64"/>
      </bottom>
      <diagonal/>
    </border>
    <border>
      <left style="thin">
        <color indexed="9"/>
      </left>
      <right style="thin">
        <color indexed="9"/>
      </right>
      <top style="medium">
        <color indexed="64"/>
      </top>
      <bottom style="medium">
        <color indexed="64"/>
      </bottom>
      <diagonal/>
    </border>
    <border>
      <left style="thin">
        <color indexed="9"/>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9"/>
      </right>
      <top style="medium">
        <color indexed="64"/>
      </top>
      <bottom style="medium">
        <color indexed="64"/>
      </bottom>
      <diagonal/>
    </border>
    <border>
      <left style="thin">
        <color indexed="9"/>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9"/>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9"/>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theme="0"/>
      </bottom>
      <diagonal/>
    </border>
    <border>
      <left style="thin">
        <color indexed="64"/>
      </left>
      <right style="thin">
        <color indexed="64"/>
      </right>
      <top/>
      <bottom style="thin">
        <color theme="0"/>
      </bottom>
      <diagonal/>
    </border>
    <border>
      <left/>
      <right style="thin">
        <color indexed="64"/>
      </right>
      <top style="medium">
        <color indexed="64"/>
      </top>
      <bottom/>
      <diagonal/>
    </border>
  </borders>
  <cellStyleXfs count="4">
    <xf numFmtId="0" fontId="0" fillId="0" borderId="0"/>
    <xf numFmtId="9" fontId="1" fillId="0" borderId="0" applyFont="0" applyFill="0" applyBorder="0" applyAlignment="0" applyProtection="0"/>
    <xf numFmtId="0" fontId="2" fillId="0" borderId="0"/>
    <xf numFmtId="0" fontId="2" fillId="0" borderId="0"/>
  </cellStyleXfs>
  <cellXfs count="301">
    <xf numFmtId="0" fontId="0" fillId="0" borderId="0" xfId="0"/>
    <xf numFmtId="0" fontId="1" fillId="0" borderId="0" xfId="0" applyFont="1" applyAlignment="1">
      <alignment vertical="center"/>
    </xf>
    <xf numFmtId="0" fontId="0" fillId="0" borderId="0" xfId="0" applyAlignment="1">
      <alignment vertical="center"/>
    </xf>
    <xf numFmtId="0" fontId="3" fillId="0" borderId="0" xfId="0" applyFont="1" applyAlignment="1">
      <alignment vertical="center"/>
    </xf>
    <xf numFmtId="0" fontId="4" fillId="2" borderId="8"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0" fillId="3" borderId="10" xfId="0" quotePrefix="1" applyFill="1" applyBorder="1" applyAlignment="1">
      <alignment horizontal="left" vertical="center"/>
    </xf>
    <xf numFmtId="3" fontId="0" fillId="3" borderId="10" xfId="0" applyNumberFormat="1" applyFill="1" applyBorder="1" applyAlignment="1">
      <alignment horizontal="right" vertical="center" indent="2"/>
    </xf>
    <xf numFmtId="0" fontId="0" fillId="3" borderId="11" xfId="0" quotePrefix="1" applyFill="1" applyBorder="1" applyAlignment="1">
      <alignment horizontal="left" vertical="center"/>
    </xf>
    <xf numFmtId="3" fontId="0" fillId="3" borderId="12" xfId="0" applyNumberFormat="1" applyFill="1" applyBorder="1" applyAlignment="1">
      <alignment horizontal="right" vertical="center" indent="2"/>
    </xf>
    <xf numFmtId="3" fontId="0" fillId="3" borderId="11" xfId="0" applyNumberFormat="1" applyFill="1" applyBorder="1" applyAlignment="1">
      <alignment horizontal="right" vertical="center" indent="2"/>
    </xf>
    <xf numFmtId="0" fontId="0" fillId="0" borderId="13" xfId="0" applyBorder="1" applyAlignment="1">
      <alignment vertical="center"/>
    </xf>
    <xf numFmtId="0" fontId="2" fillId="0" borderId="14" xfId="0" applyFont="1" applyBorder="1" applyAlignment="1">
      <alignment vertical="center"/>
    </xf>
    <xf numFmtId="0" fontId="2" fillId="0" borderId="14" xfId="0" applyFont="1" applyBorder="1" applyAlignment="1">
      <alignment horizontal="left" vertical="center" wrapText="1"/>
    </xf>
    <xf numFmtId="0" fontId="4" fillId="4" borderId="8" xfId="0" applyFont="1" applyFill="1" applyBorder="1" applyAlignment="1">
      <alignment horizontal="center" vertical="center" wrapText="1"/>
    </xf>
    <xf numFmtId="0" fontId="4" fillId="5" borderId="9" xfId="0" applyFont="1" applyFill="1" applyBorder="1" applyAlignment="1">
      <alignment horizontal="center" vertical="center" wrapText="1"/>
    </xf>
    <xf numFmtId="3" fontId="7" fillId="3" borderId="10" xfId="0" applyNumberFormat="1" applyFont="1" applyFill="1" applyBorder="1" applyAlignment="1">
      <alignment horizontal="right" vertical="center" indent="2"/>
    </xf>
    <xf numFmtId="3" fontId="0" fillId="3" borderId="10" xfId="0" applyNumberFormat="1" applyFill="1" applyBorder="1" applyAlignment="1">
      <alignment horizontal="right" vertical="center" indent="1"/>
    </xf>
    <xf numFmtId="3" fontId="7" fillId="3" borderId="12" xfId="0" applyNumberFormat="1" applyFont="1" applyFill="1" applyBorder="1" applyAlignment="1">
      <alignment horizontal="right" vertical="center" indent="2"/>
    </xf>
    <xf numFmtId="3" fontId="7" fillId="3" borderId="11" xfId="0" applyNumberFormat="1" applyFont="1" applyFill="1" applyBorder="1" applyAlignment="1">
      <alignment horizontal="right" vertical="center" indent="2"/>
    </xf>
    <xf numFmtId="0" fontId="2" fillId="0" borderId="10" xfId="0" applyFont="1" applyBorder="1" applyAlignment="1">
      <alignment horizontal="justify" vertical="center" wrapText="1"/>
    </xf>
    <xf numFmtId="164" fontId="0" fillId="0" borderId="10" xfId="0" applyNumberFormat="1" applyBorder="1" applyAlignment="1">
      <alignment horizontal="center" vertical="center"/>
    </xf>
    <xf numFmtId="0" fontId="2" fillId="0" borderId="21" xfId="0" applyFont="1" applyBorder="1" applyAlignment="1">
      <alignment horizontal="justify" vertical="center" wrapText="1"/>
    </xf>
    <xf numFmtId="0" fontId="2" fillId="0" borderId="22" xfId="0" applyFont="1" applyBorder="1" applyAlignment="1">
      <alignment horizontal="justify" vertical="center" wrapText="1"/>
    </xf>
    <xf numFmtId="164" fontId="0" fillId="0" borderId="22" xfId="0" applyNumberFormat="1" applyBorder="1" applyAlignment="1">
      <alignment horizontal="center" vertical="center"/>
    </xf>
    <xf numFmtId="0" fontId="4" fillId="2" borderId="23" xfId="0" applyFont="1" applyFill="1" applyBorder="1" applyAlignment="1">
      <alignment horizontal="center" vertical="center" wrapText="1"/>
    </xf>
    <xf numFmtId="0" fontId="4" fillId="4" borderId="24" xfId="0" applyFont="1" applyFill="1" applyBorder="1" applyAlignment="1">
      <alignment horizontal="center" vertical="center" wrapText="1"/>
    </xf>
    <xf numFmtId="0" fontId="4" fillId="4" borderId="25" xfId="0" applyFont="1" applyFill="1" applyBorder="1" applyAlignment="1">
      <alignment horizontal="center" vertical="center" wrapText="1"/>
    </xf>
    <xf numFmtId="165" fontId="2" fillId="0" borderId="0" xfId="1" applyNumberFormat="1" applyFont="1" applyAlignment="1">
      <alignment horizontal="center" vertical="center"/>
    </xf>
    <xf numFmtId="0" fontId="4" fillId="4" borderId="30" xfId="0" applyFont="1" applyFill="1" applyBorder="1" applyAlignment="1">
      <alignment horizontal="center" vertical="center" wrapText="1"/>
    </xf>
    <xf numFmtId="3" fontId="2" fillId="0" borderId="21" xfId="1" applyNumberFormat="1" applyFont="1" applyBorder="1" applyAlignment="1">
      <alignment horizontal="center" vertical="center"/>
    </xf>
    <xf numFmtId="3" fontId="2" fillId="0" borderId="31" xfId="1" applyNumberFormat="1" applyFont="1" applyBorder="1" applyAlignment="1">
      <alignment horizontal="center" vertical="center"/>
    </xf>
    <xf numFmtId="0" fontId="4" fillId="4" borderId="32" xfId="0" applyFont="1" applyFill="1" applyBorder="1" applyAlignment="1">
      <alignment vertical="center" wrapText="1"/>
    </xf>
    <xf numFmtId="164" fontId="0" fillId="0" borderId="33" xfId="0" applyNumberFormat="1" applyBorder="1" applyAlignment="1">
      <alignment horizontal="center" vertical="center"/>
    </xf>
    <xf numFmtId="0" fontId="4" fillId="4" borderId="34" xfId="0" applyFont="1" applyFill="1" applyBorder="1" applyAlignment="1">
      <alignment horizontal="center" vertical="center" wrapText="1"/>
    </xf>
    <xf numFmtId="3" fontId="2" fillId="0" borderId="22" xfId="1" applyNumberFormat="1" applyFont="1" applyBorder="1" applyAlignment="1">
      <alignment horizontal="center" vertical="center"/>
    </xf>
    <xf numFmtId="3" fontId="2" fillId="0" borderId="35" xfId="1" applyNumberFormat="1" applyFont="1" applyBorder="1" applyAlignment="1">
      <alignment horizontal="center" vertical="center"/>
    </xf>
    <xf numFmtId="0" fontId="4" fillId="4" borderId="36" xfId="0" applyFont="1" applyFill="1" applyBorder="1" applyAlignment="1">
      <alignment vertical="center" wrapText="1"/>
    </xf>
    <xf numFmtId="164" fontId="0" fillId="0" borderId="31" xfId="0" applyNumberFormat="1" applyBorder="1" applyAlignment="1">
      <alignment horizontal="center" vertical="center"/>
    </xf>
    <xf numFmtId="0" fontId="4" fillId="4" borderId="37" xfId="0" applyFont="1" applyFill="1" applyBorder="1" applyAlignment="1">
      <alignment horizontal="center" vertical="center" wrapText="1"/>
    </xf>
    <xf numFmtId="166" fontId="0" fillId="0" borderId="38" xfId="0" applyNumberFormat="1" applyBorder="1" applyAlignment="1">
      <alignment horizontal="center" vertical="center"/>
    </xf>
    <xf numFmtId="0" fontId="3" fillId="0" borderId="0" xfId="0" applyFont="1" applyAlignment="1">
      <alignment vertical="center" wrapText="1"/>
    </xf>
    <xf numFmtId="165" fontId="0" fillId="0" borderId="0" xfId="0" applyNumberFormat="1" applyAlignment="1">
      <alignment horizontal="center" vertical="center"/>
    </xf>
    <xf numFmtId="0" fontId="4" fillId="4" borderId="39" xfId="0" applyFont="1" applyFill="1" applyBorder="1" applyAlignment="1">
      <alignment vertical="center" wrapText="1"/>
    </xf>
    <xf numFmtId="164" fontId="0" fillId="0" borderId="40" xfId="0" applyNumberFormat="1" applyBorder="1" applyAlignment="1">
      <alignment horizontal="center" vertical="center"/>
    </xf>
    <xf numFmtId="0" fontId="4" fillId="4" borderId="41" xfId="0" applyFont="1" applyFill="1" applyBorder="1" applyAlignment="1">
      <alignment horizontal="center" vertical="center" wrapText="1"/>
    </xf>
    <xf numFmtId="166" fontId="0" fillId="0" borderId="21" xfId="0" applyNumberFormat="1" applyBorder="1" applyAlignment="1">
      <alignment horizontal="center" vertical="center"/>
    </xf>
    <xf numFmtId="0" fontId="4" fillId="4" borderId="43" xfId="0" applyFont="1" applyFill="1" applyBorder="1" applyAlignment="1">
      <alignment horizontal="center" vertical="center" wrapText="1"/>
    </xf>
    <xf numFmtId="0" fontId="4" fillId="4" borderId="44" xfId="0" applyFont="1" applyFill="1" applyBorder="1" applyAlignment="1">
      <alignment horizontal="center" vertical="center" wrapText="1"/>
    </xf>
    <xf numFmtId="0" fontId="4" fillId="4" borderId="27" xfId="0" applyFont="1" applyFill="1" applyBorder="1" applyAlignment="1">
      <alignment horizontal="center" vertical="center" wrapText="1"/>
    </xf>
    <xf numFmtId="0" fontId="4" fillId="2" borderId="45" xfId="0" applyFont="1" applyFill="1" applyBorder="1" applyAlignment="1">
      <alignment horizontal="center" vertical="center"/>
    </xf>
    <xf numFmtId="0" fontId="0" fillId="2" borderId="46" xfId="0" applyFill="1" applyBorder="1" applyAlignment="1">
      <alignment vertical="center"/>
    </xf>
    <xf numFmtId="0" fontId="4" fillId="4" borderId="47" xfId="0" applyFont="1" applyFill="1" applyBorder="1" applyAlignment="1">
      <alignment horizontal="center" vertical="center" wrapText="1"/>
    </xf>
    <xf numFmtId="166" fontId="0" fillId="0" borderId="22" xfId="0" applyNumberFormat="1" applyBorder="1" applyAlignment="1">
      <alignment horizontal="center" vertical="center"/>
    </xf>
    <xf numFmtId="164" fontId="0" fillId="0" borderId="49" xfId="0" applyNumberFormat="1" applyBorder="1" applyAlignment="1">
      <alignment horizontal="center" vertical="center"/>
    </xf>
    <xf numFmtId="164" fontId="0" fillId="0" borderId="50" xfId="0" applyNumberFormat="1" applyBorder="1" applyAlignment="1">
      <alignment horizontal="center" vertical="center"/>
    </xf>
    <xf numFmtId="164" fontId="0" fillId="0" borderId="51" xfId="0" applyNumberFormat="1" applyBorder="1" applyAlignment="1">
      <alignment horizontal="center" vertical="center"/>
    </xf>
    <xf numFmtId="0" fontId="0" fillId="2" borderId="52" xfId="0" applyFill="1" applyBorder="1" applyAlignment="1">
      <alignment vertical="center"/>
    </xf>
    <xf numFmtId="164" fontId="0" fillId="0" borderId="35" xfId="0" applyNumberFormat="1" applyBorder="1" applyAlignment="1">
      <alignment horizontal="center" vertical="center"/>
    </xf>
    <xf numFmtId="0" fontId="4" fillId="4" borderId="53" xfId="0" applyFont="1" applyFill="1" applyBorder="1" applyAlignment="1">
      <alignment horizontal="left" vertical="center" wrapText="1" indent="1"/>
    </xf>
    <xf numFmtId="164" fontId="0" fillId="0" borderId="53" xfId="0" applyNumberFormat="1" applyBorder="1" applyAlignment="1">
      <alignment horizontal="center" vertical="center"/>
    </xf>
    <xf numFmtId="0" fontId="8" fillId="0" borderId="0" xfId="0" applyFont="1" applyAlignment="1">
      <alignment vertical="center"/>
    </xf>
    <xf numFmtId="0" fontId="4" fillId="4" borderId="54" xfId="0" applyFont="1" applyFill="1" applyBorder="1" applyAlignment="1">
      <alignment horizontal="left" vertical="center" wrapText="1" indent="3"/>
    </xf>
    <xf numFmtId="3" fontId="0" fillId="0" borderId="38" xfId="0" applyNumberFormat="1" applyBorder="1" applyAlignment="1">
      <alignment horizontal="center" vertical="center"/>
    </xf>
    <xf numFmtId="0" fontId="4" fillId="4" borderId="55" xfId="0" applyFont="1" applyFill="1" applyBorder="1" applyAlignment="1">
      <alignment horizontal="left" vertical="center" wrapText="1" indent="3"/>
    </xf>
    <xf numFmtId="3" fontId="0" fillId="0" borderId="21" xfId="0" applyNumberFormat="1" applyBorder="1" applyAlignment="1">
      <alignment horizontal="center" vertical="center"/>
    </xf>
    <xf numFmtId="0" fontId="3" fillId="0" borderId="0" xfId="0" applyFont="1" applyAlignment="1">
      <alignment horizontal="center" vertical="center"/>
    </xf>
    <xf numFmtId="0" fontId="4" fillId="4" borderId="56" xfId="0" applyFont="1" applyFill="1" applyBorder="1" applyAlignment="1">
      <alignment horizontal="left" vertical="center" wrapText="1" indent="3"/>
    </xf>
    <xf numFmtId="3" fontId="0" fillId="0" borderId="22" xfId="0" applyNumberFormat="1" applyBorder="1" applyAlignment="1">
      <alignment horizontal="center" vertical="center"/>
    </xf>
    <xf numFmtId="0" fontId="1" fillId="0" borderId="0" xfId="0" applyFont="1" applyAlignment="1">
      <alignment horizontal="center" vertical="center"/>
    </xf>
    <xf numFmtId="0" fontId="4" fillId="6" borderId="8" xfId="0" applyFont="1" applyFill="1" applyBorder="1" applyAlignment="1">
      <alignment horizontal="center" vertical="center" wrapText="1"/>
    </xf>
    <xf numFmtId="0" fontId="4" fillId="6" borderId="9" xfId="0" applyFont="1" applyFill="1" applyBorder="1" applyAlignment="1">
      <alignment horizontal="center" vertical="center" wrapText="1"/>
    </xf>
    <xf numFmtId="3" fontId="0" fillId="3" borderId="10" xfId="0" applyNumberFormat="1" applyFill="1" applyBorder="1" applyAlignment="1">
      <alignment horizontal="center" vertical="center"/>
    </xf>
    <xf numFmtId="3" fontId="0" fillId="3" borderId="10" xfId="0" applyNumberFormat="1" applyFill="1" applyBorder="1" applyAlignment="1">
      <alignment horizontal="right" vertical="center" indent="3"/>
    </xf>
    <xf numFmtId="4" fontId="0" fillId="3" borderId="10" xfId="0" applyNumberFormat="1" applyFill="1" applyBorder="1" applyAlignment="1">
      <alignment horizontal="right" vertical="center" indent="3"/>
    </xf>
    <xf numFmtId="3" fontId="0" fillId="3" borderId="21" xfId="0" applyNumberFormat="1" applyFill="1" applyBorder="1" applyAlignment="1">
      <alignment horizontal="center" vertical="center"/>
    </xf>
    <xf numFmtId="3" fontId="0" fillId="3" borderId="21" xfId="0" applyNumberFormat="1" applyFill="1" applyBorder="1" applyAlignment="1">
      <alignment horizontal="right" vertical="center" indent="3"/>
    </xf>
    <xf numFmtId="4" fontId="0" fillId="3" borderId="21" xfId="0" applyNumberFormat="1" applyFill="1" applyBorder="1" applyAlignment="1">
      <alignment horizontal="right" vertical="center" indent="3"/>
    </xf>
    <xf numFmtId="0" fontId="0" fillId="3" borderId="22" xfId="0" quotePrefix="1" applyFill="1" applyBorder="1" applyAlignment="1">
      <alignment horizontal="left" vertical="center"/>
    </xf>
    <xf numFmtId="3" fontId="0" fillId="3" borderId="22" xfId="0" applyNumberFormat="1" applyFill="1" applyBorder="1" applyAlignment="1">
      <alignment horizontal="center" vertical="center"/>
    </xf>
    <xf numFmtId="3" fontId="0" fillId="3" borderId="22" xfId="0" applyNumberFormat="1" applyFill="1" applyBorder="1" applyAlignment="1">
      <alignment horizontal="right" vertical="center" indent="3"/>
    </xf>
    <xf numFmtId="4" fontId="0" fillId="3" borderId="22" xfId="0" applyNumberFormat="1" applyFill="1" applyBorder="1" applyAlignment="1">
      <alignment horizontal="right" vertical="center" indent="3"/>
    </xf>
    <xf numFmtId="0" fontId="4" fillId="6" borderId="60" xfId="0" applyFont="1" applyFill="1" applyBorder="1" applyAlignment="1">
      <alignment horizontal="center" vertical="center" wrapText="1"/>
    </xf>
    <xf numFmtId="0" fontId="4" fillId="4" borderId="61" xfId="0" applyFont="1" applyFill="1" applyBorder="1" applyAlignment="1">
      <alignment horizontal="center" vertical="center" wrapText="1"/>
    </xf>
    <xf numFmtId="0" fontId="4" fillId="4" borderId="62" xfId="0" applyFont="1" applyFill="1" applyBorder="1" applyAlignment="1">
      <alignment horizontal="center" vertical="center" wrapText="1"/>
    </xf>
    <xf numFmtId="165" fontId="2" fillId="0" borderId="0" xfId="1" applyNumberFormat="1" applyFont="1" applyFill="1" applyBorder="1" applyAlignment="1">
      <alignment horizontal="center" vertical="center"/>
    </xf>
    <xf numFmtId="167" fontId="2" fillId="0" borderId="21" xfId="1" applyNumberFormat="1" applyFont="1" applyFill="1" applyBorder="1" applyAlignment="1">
      <alignment horizontal="center" vertical="center"/>
    </xf>
    <xf numFmtId="0" fontId="4" fillId="4" borderId="65" xfId="0" applyFont="1" applyFill="1" applyBorder="1" applyAlignment="1">
      <alignment vertical="center" wrapText="1"/>
    </xf>
    <xf numFmtId="168" fontId="0" fillId="0" borderId="10" xfId="0" applyNumberFormat="1" applyBorder="1" applyAlignment="1">
      <alignment horizontal="center" vertical="center"/>
    </xf>
    <xf numFmtId="0" fontId="4" fillId="4" borderId="66" xfId="0" applyFont="1" applyFill="1" applyBorder="1" applyAlignment="1">
      <alignment horizontal="center" vertical="center" wrapText="1"/>
    </xf>
    <xf numFmtId="168" fontId="0" fillId="0" borderId="21" xfId="0" applyNumberFormat="1" applyBorder="1" applyAlignment="1">
      <alignment horizontal="center" vertical="center"/>
    </xf>
    <xf numFmtId="0" fontId="4" fillId="4" borderId="10" xfId="0" applyFont="1" applyFill="1" applyBorder="1" applyAlignment="1">
      <alignment vertical="center" wrapText="1"/>
    </xf>
    <xf numFmtId="0" fontId="4" fillId="4" borderId="68" xfId="0" applyFont="1" applyFill="1" applyBorder="1" applyAlignment="1">
      <alignment horizontal="center" wrapText="1"/>
    </xf>
    <xf numFmtId="0" fontId="4" fillId="4" borderId="69" xfId="0" applyFont="1" applyFill="1" applyBorder="1" applyAlignment="1">
      <alignment horizontal="center" wrapText="1"/>
    </xf>
    <xf numFmtId="10" fontId="0" fillId="0" borderId="71" xfId="1" applyNumberFormat="1" applyFont="1" applyBorder="1" applyAlignment="1">
      <alignment horizontal="center" vertical="center"/>
    </xf>
    <xf numFmtId="10" fontId="0" fillId="0" borderId="10" xfId="1" applyNumberFormat="1" applyFont="1" applyBorder="1" applyAlignment="1">
      <alignment horizontal="center" vertical="center"/>
    </xf>
    <xf numFmtId="0" fontId="2" fillId="0" borderId="0" xfId="2" applyAlignment="1">
      <alignment vertical="center"/>
    </xf>
    <xf numFmtId="0" fontId="4" fillId="6" borderId="72" xfId="0" applyFont="1" applyFill="1" applyBorder="1" applyAlignment="1">
      <alignment horizontal="center" vertical="center" wrapText="1"/>
    </xf>
    <xf numFmtId="169" fontId="2" fillId="0" borderId="21" xfId="1" applyNumberFormat="1" applyFont="1" applyFill="1" applyBorder="1" applyAlignment="1">
      <alignment horizontal="center" vertical="center"/>
    </xf>
    <xf numFmtId="164" fontId="2" fillId="0" borderId="0" xfId="2" applyNumberFormat="1" applyAlignment="1">
      <alignment horizontal="center" vertical="center"/>
    </xf>
    <xf numFmtId="0" fontId="4" fillId="4" borderId="73" xfId="0" applyFont="1" applyFill="1" applyBorder="1" applyAlignment="1">
      <alignment horizontal="center" wrapText="1"/>
    </xf>
    <xf numFmtId="0" fontId="4" fillId="4" borderId="74" xfId="0" applyFont="1" applyFill="1" applyBorder="1" applyAlignment="1">
      <alignment horizontal="center" vertical="center" wrapText="1"/>
    </xf>
    <xf numFmtId="170" fontId="2" fillId="0" borderId="21" xfId="1" applyNumberFormat="1" applyFont="1" applyFill="1" applyBorder="1" applyAlignment="1">
      <alignment horizontal="center" vertical="center"/>
    </xf>
    <xf numFmtId="0" fontId="4" fillId="5" borderId="74" xfId="0" applyFont="1" applyFill="1" applyBorder="1" applyAlignment="1">
      <alignment horizontal="center" vertical="center" wrapText="1"/>
    </xf>
    <xf numFmtId="0" fontId="4" fillId="4" borderId="75" xfId="0" applyFont="1" applyFill="1" applyBorder="1" applyAlignment="1">
      <alignment horizontal="center" vertical="center" wrapText="1"/>
    </xf>
    <xf numFmtId="0" fontId="4" fillId="7" borderId="8" xfId="0" applyFont="1" applyFill="1" applyBorder="1" applyAlignment="1">
      <alignment horizontal="center" vertical="center" wrapText="1"/>
    </xf>
    <xf numFmtId="0" fontId="4" fillId="7" borderId="9" xfId="0" applyFont="1" applyFill="1" applyBorder="1" applyAlignment="1">
      <alignment horizontal="center" vertical="center" wrapText="1"/>
    </xf>
    <xf numFmtId="167" fontId="0" fillId="3" borderId="10" xfId="0" applyNumberFormat="1" applyFill="1" applyBorder="1" applyAlignment="1">
      <alignment horizontal="right" vertical="center" indent="2"/>
    </xf>
    <xf numFmtId="167" fontId="0" fillId="3" borderId="11" xfId="0" applyNumberFormat="1" applyFill="1" applyBorder="1" applyAlignment="1">
      <alignment horizontal="right" vertical="center" indent="2"/>
    </xf>
    <xf numFmtId="0" fontId="3" fillId="3" borderId="53" xfId="0" applyFont="1" applyFill="1" applyBorder="1" applyAlignment="1">
      <alignment horizontal="center" vertical="center"/>
    </xf>
    <xf numFmtId="3" fontId="3" fillId="3" borderId="53" xfId="0" applyNumberFormat="1" applyFont="1" applyFill="1" applyBorder="1" applyAlignment="1">
      <alignment horizontal="center" vertical="center"/>
    </xf>
    <xf numFmtId="3" fontId="0" fillId="3" borderId="53" xfId="0" applyNumberFormat="1" applyFill="1" applyBorder="1" applyAlignment="1">
      <alignment horizontal="right" vertical="center" indent="1"/>
    </xf>
    <xf numFmtId="0" fontId="4" fillId="7" borderId="23" xfId="0" applyFont="1" applyFill="1" applyBorder="1" applyAlignment="1">
      <alignment horizontal="center" vertical="center" wrapText="1"/>
    </xf>
    <xf numFmtId="0" fontId="4" fillId="7" borderId="45" xfId="0" applyFont="1" applyFill="1" applyBorder="1" applyAlignment="1">
      <alignment horizontal="center" vertical="center"/>
    </xf>
    <xf numFmtId="0" fontId="0" fillId="7" borderId="46" xfId="0" applyFill="1" applyBorder="1" applyAlignment="1">
      <alignment vertical="center"/>
    </xf>
    <xf numFmtId="0" fontId="0" fillId="7" borderId="52" xfId="0" applyFill="1" applyBorder="1" applyAlignment="1">
      <alignment vertical="center"/>
    </xf>
    <xf numFmtId="0" fontId="11" fillId="4" borderId="53" xfId="3" applyFont="1" applyFill="1" applyBorder="1" applyAlignment="1">
      <alignment vertical="center"/>
    </xf>
    <xf numFmtId="0" fontId="4" fillId="7" borderId="80" xfId="0" applyFont="1" applyFill="1" applyBorder="1" applyAlignment="1">
      <alignment horizontal="center" vertical="center" wrapText="1"/>
    </xf>
    <xf numFmtId="0" fontId="4" fillId="4" borderId="81" xfId="0" applyFont="1" applyFill="1" applyBorder="1" applyAlignment="1">
      <alignment horizontal="center" vertical="center" wrapText="1"/>
    </xf>
    <xf numFmtId="0" fontId="4" fillId="4" borderId="29" xfId="0" applyFont="1" applyFill="1" applyBorder="1" applyAlignment="1">
      <alignment horizontal="center" vertical="center" wrapText="1"/>
    </xf>
    <xf numFmtId="3" fontId="2" fillId="0" borderId="10" xfId="1" applyNumberFormat="1" applyFont="1" applyBorder="1" applyAlignment="1">
      <alignment horizontal="left" vertical="center" indent="1"/>
    </xf>
    <xf numFmtId="4" fontId="2" fillId="0" borderId="10" xfId="1" applyNumberFormat="1" applyFont="1" applyBorder="1" applyAlignment="1">
      <alignment horizontal="center" vertical="center"/>
    </xf>
    <xf numFmtId="3" fontId="2" fillId="0" borderId="11" xfId="1" applyNumberFormat="1" applyFont="1" applyBorder="1" applyAlignment="1">
      <alignment horizontal="left" vertical="center" indent="1"/>
    </xf>
    <xf numFmtId="0" fontId="4" fillId="2" borderId="80" xfId="0" applyFont="1" applyFill="1" applyBorder="1" applyAlignment="1">
      <alignment horizontal="center" vertical="center" wrapText="1"/>
    </xf>
    <xf numFmtId="0" fontId="4" fillId="2" borderId="82" xfId="0" applyFont="1" applyFill="1" applyBorder="1" applyAlignment="1">
      <alignment horizontal="center" vertical="center" wrapText="1"/>
    </xf>
    <xf numFmtId="0" fontId="4" fillId="2" borderId="83" xfId="0" applyFont="1" applyFill="1" applyBorder="1" applyAlignment="1">
      <alignment horizontal="center" vertical="center" wrapText="1"/>
    </xf>
    <xf numFmtId="3" fontId="0" fillId="3" borderId="10" xfId="0" applyNumberFormat="1" applyFill="1" applyBorder="1" applyAlignment="1">
      <alignment horizontal="right" vertical="center" indent="4"/>
    </xf>
    <xf numFmtId="3" fontId="0" fillId="3" borderId="12" xfId="0" applyNumberFormat="1" applyFill="1" applyBorder="1" applyAlignment="1">
      <alignment horizontal="right" vertical="center" indent="4"/>
    </xf>
    <xf numFmtId="3" fontId="1" fillId="3" borderId="53" xfId="0" applyNumberFormat="1" applyFont="1" applyFill="1" applyBorder="1" applyAlignment="1">
      <alignment horizontal="right" vertical="center" indent="4"/>
    </xf>
    <xf numFmtId="3" fontId="3" fillId="3" borderId="53" xfId="0" applyNumberFormat="1" applyFont="1" applyFill="1" applyBorder="1" applyAlignment="1">
      <alignment horizontal="right" vertical="center" indent="4"/>
    </xf>
    <xf numFmtId="0" fontId="4" fillId="4" borderId="54" xfId="0" applyFont="1" applyFill="1" applyBorder="1" applyAlignment="1">
      <alignment horizontal="left" vertical="center" wrapText="1" indent="4"/>
    </xf>
    <xf numFmtId="0" fontId="4" fillId="4" borderId="55" xfId="0" applyFont="1" applyFill="1" applyBorder="1" applyAlignment="1">
      <alignment horizontal="left" vertical="center" wrapText="1" indent="4"/>
    </xf>
    <xf numFmtId="0" fontId="4" fillId="4" borderId="56" xfId="0" applyFont="1" applyFill="1" applyBorder="1" applyAlignment="1">
      <alignment horizontal="left" vertical="center" wrapText="1" indent="4"/>
    </xf>
    <xf numFmtId="0" fontId="0" fillId="0" borderId="0" xfId="0" applyAlignment="1">
      <alignment horizontal="left" vertical="center" indent="4"/>
    </xf>
    <xf numFmtId="0" fontId="4" fillId="4" borderId="53" xfId="0" applyFont="1" applyFill="1" applyBorder="1" applyAlignment="1">
      <alignment horizontal="left" vertical="center" wrapText="1" indent="4"/>
    </xf>
    <xf numFmtId="167" fontId="0" fillId="3" borderId="10" xfId="0" applyNumberFormat="1" applyFill="1" applyBorder="1" applyAlignment="1">
      <alignment horizontal="center" vertical="center"/>
    </xf>
    <xf numFmtId="167" fontId="0" fillId="3" borderId="10" xfId="0" applyNumberFormat="1" applyFill="1" applyBorder="1" applyAlignment="1">
      <alignment horizontal="right" vertical="center" indent="3"/>
    </xf>
    <xf numFmtId="167" fontId="0" fillId="3" borderId="21" xfId="0" applyNumberFormat="1" applyFill="1" applyBorder="1" applyAlignment="1">
      <alignment horizontal="center" vertical="center"/>
    </xf>
    <xf numFmtId="167" fontId="0" fillId="3" borderId="21" xfId="0" applyNumberFormat="1" applyFill="1" applyBorder="1" applyAlignment="1">
      <alignment horizontal="right" vertical="center" indent="3"/>
    </xf>
    <xf numFmtId="167" fontId="0" fillId="3" borderId="22" xfId="0" applyNumberFormat="1" applyFill="1" applyBorder="1" applyAlignment="1">
      <alignment horizontal="center" vertical="center"/>
    </xf>
    <xf numFmtId="167" fontId="0" fillId="3" borderId="22" xfId="0" applyNumberFormat="1" applyFill="1" applyBorder="1" applyAlignment="1">
      <alignment horizontal="right" vertical="center" indent="3"/>
    </xf>
    <xf numFmtId="167" fontId="2" fillId="0" borderId="31" xfId="1" applyNumberFormat="1" applyFont="1" applyFill="1" applyBorder="1" applyAlignment="1">
      <alignment horizontal="center" vertical="center"/>
    </xf>
    <xf numFmtId="167" fontId="2" fillId="0" borderId="22" xfId="1" applyNumberFormat="1" applyFont="1" applyFill="1" applyBorder="1" applyAlignment="1">
      <alignment horizontal="center" vertical="center"/>
    </xf>
    <xf numFmtId="167" fontId="2" fillId="0" borderId="35" xfId="1" applyNumberFormat="1" applyFont="1" applyFill="1" applyBorder="1" applyAlignment="1">
      <alignment horizontal="center" vertical="center"/>
    </xf>
    <xf numFmtId="0" fontId="4" fillId="4" borderId="84" xfId="0" applyFont="1" applyFill="1" applyBorder="1" applyAlignment="1">
      <alignment vertical="center" wrapText="1"/>
    </xf>
    <xf numFmtId="0" fontId="4" fillId="4" borderId="43" xfId="0" applyFont="1" applyFill="1" applyBorder="1" applyAlignment="1">
      <alignment horizontal="center" wrapText="1"/>
    </xf>
    <xf numFmtId="0" fontId="4" fillId="4" borderId="85" xfId="0" applyFont="1" applyFill="1" applyBorder="1" applyAlignment="1">
      <alignment horizontal="center" wrapText="1"/>
    </xf>
    <xf numFmtId="0" fontId="4" fillId="4" borderId="38" xfId="0" applyFont="1" applyFill="1" applyBorder="1" applyAlignment="1">
      <alignment horizontal="center" wrapText="1"/>
    </xf>
    <xf numFmtId="164" fontId="2" fillId="0" borderId="22" xfId="2" applyNumberFormat="1" applyBorder="1" applyAlignment="1">
      <alignment horizontal="center" vertical="center"/>
    </xf>
    <xf numFmtId="0" fontId="4" fillId="4" borderId="81" xfId="0" applyFont="1" applyFill="1" applyBorder="1" applyAlignment="1">
      <alignment horizontal="center" wrapText="1"/>
    </xf>
    <xf numFmtId="0" fontId="4" fillId="4" borderId="83" xfId="0" applyFont="1" applyFill="1" applyBorder="1" applyAlignment="1">
      <alignment horizontal="center" wrapText="1"/>
    </xf>
    <xf numFmtId="4" fontId="2" fillId="0" borderId="10" xfId="1" applyNumberFormat="1" applyFont="1" applyFill="1" applyBorder="1" applyAlignment="1">
      <alignment horizontal="center" vertical="center"/>
    </xf>
    <xf numFmtId="4" fontId="2" fillId="0" borderId="22" xfId="1" applyNumberFormat="1" applyFont="1" applyFill="1" applyBorder="1" applyAlignment="1">
      <alignment horizontal="center" vertical="center"/>
    </xf>
    <xf numFmtId="4" fontId="2" fillId="0" borderId="38" xfId="1" applyNumberFormat="1" applyFont="1" applyFill="1" applyBorder="1" applyAlignment="1">
      <alignment horizontal="center" vertical="center"/>
    </xf>
    <xf numFmtId="4" fontId="2" fillId="0" borderId="0" xfId="1" applyNumberFormat="1" applyFont="1" applyFill="1" applyBorder="1" applyAlignment="1">
      <alignment horizontal="center" vertical="center"/>
    </xf>
    <xf numFmtId="0" fontId="4" fillId="4" borderId="53" xfId="0" applyFont="1" applyFill="1" applyBorder="1" applyAlignment="1">
      <alignment horizontal="center" vertical="center" wrapText="1"/>
    </xf>
    <xf numFmtId="4" fontId="2" fillId="0" borderId="53" xfId="1" applyNumberFormat="1" applyFont="1" applyFill="1" applyBorder="1" applyAlignment="1">
      <alignment horizontal="center" vertical="center"/>
    </xf>
    <xf numFmtId="3" fontId="12" fillId="3" borderId="10" xfId="0" applyNumberFormat="1" applyFont="1" applyFill="1" applyBorder="1" applyAlignment="1">
      <alignment horizontal="center" vertical="center"/>
    </xf>
    <xf numFmtId="169" fontId="0" fillId="3" borderId="10" xfId="1" applyNumberFormat="1" applyFont="1" applyFill="1" applyBorder="1" applyAlignment="1">
      <alignment horizontal="center" vertical="center"/>
    </xf>
    <xf numFmtId="9" fontId="0" fillId="3" borderId="10" xfId="1" applyFont="1" applyFill="1" applyBorder="1" applyAlignment="1">
      <alignment horizontal="center" vertical="center"/>
    </xf>
    <xf numFmtId="3" fontId="12" fillId="3" borderId="21" xfId="0" applyNumberFormat="1" applyFont="1" applyFill="1" applyBorder="1" applyAlignment="1">
      <alignment horizontal="center" vertical="center"/>
    </xf>
    <xf numFmtId="3" fontId="12" fillId="3" borderId="11" xfId="0" applyNumberFormat="1" applyFont="1" applyFill="1" applyBorder="1" applyAlignment="1">
      <alignment horizontal="center" vertical="center"/>
    </xf>
    <xf numFmtId="3" fontId="0" fillId="3" borderId="11" xfId="0" applyNumberFormat="1" applyFill="1" applyBorder="1" applyAlignment="1">
      <alignment horizontal="center" vertical="center"/>
    </xf>
    <xf numFmtId="0" fontId="13" fillId="5" borderId="53" xfId="0" quotePrefix="1" applyFont="1" applyFill="1" applyBorder="1" applyAlignment="1">
      <alignment horizontal="left" vertical="center"/>
    </xf>
    <xf numFmtId="3" fontId="0" fillId="3" borderId="53" xfId="0" applyNumberFormat="1" applyFill="1" applyBorder="1" applyAlignment="1">
      <alignment horizontal="center" vertical="center"/>
    </xf>
    <xf numFmtId="9" fontId="0" fillId="3" borderId="53" xfId="1" applyFont="1" applyFill="1" applyBorder="1" applyAlignment="1">
      <alignment horizontal="center" vertical="center"/>
    </xf>
    <xf numFmtId="0" fontId="4" fillId="4" borderId="89" xfId="0" applyFont="1" applyFill="1" applyBorder="1" applyAlignment="1">
      <alignment horizontal="center" vertical="center" wrapText="1"/>
    </xf>
    <xf numFmtId="0" fontId="4" fillId="4" borderId="90" xfId="0" applyFont="1" applyFill="1" applyBorder="1" applyAlignment="1">
      <alignment horizontal="center" vertical="center" wrapText="1"/>
    </xf>
    <xf numFmtId="0" fontId="4" fillId="6" borderId="91" xfId="0" applyFont="1" applyFill="1" applyBorder="1" applyAlignment="1">
      <alignment horizontal="center" vertical="center" wrapText="1"/>
    </xf>
    <xf numFmtId="0" fontId="4" fillId="4" borderId="92" xfId="0" applyFont="1" applyFill="1" applyBorder="1" applyAlignment="1">
      <alignment horizontal="center" vertical="center" wrapText="1"/>
    </xf>
    <xf numFmtId="3" fontId="2" fillId="0" borderId="71" xfId="1" applyNumberFormat="1" applyFont="1" applyFill="1" applyBorder="1" applyAlignment="1">
      <alignment horizontal="center" vertical="center"/>
    </xf>
    <xf numFmtId="3" fontId="2" fillId="0" borderId="33" xfId="1" applyNumberFormat="1" applyFont="1" applyFill="1" applyBorder="1" applyAlignment="1">
      <alignment horizontal="center" vertical="center"/>
    </xf>
    <xf numFmtId="0" fontId="4" fillId="4" borderId="94" xfId="0" applyFont="1" applyFill="1" applyBorder="1" applyAlignment="1">
      <alignment horizontal="center" vertical="center" wrapText="1"/>
    </xf>
    <xf numFmtId="3" fontId="2" fillId="0" borderId="95" xfId="1" applyNumberFormat="1" applyFont="1" applyFill="1" applyBorder="1" applyAlignment="1">
      <alignment horizontal="center" vertical="center"/>
    </xf>
    <xf numFmtId="3" fontId="2" fillId="0" borderId="35" xfId="1" applyNumberFormat="1" applyFont="1" applyFill="1" applyBorder="1" applyAlignment="1">
      <alignment horizontal="center" vertical="center"/>
    </xf>
    <xf numFmtId="10" fontId="0" fillId="0" borderId="29" xfId="1" applyNumberFormat="1" applyFont="1" applyBorder="1" applyAlignment="1">
      <alignment horizontal="center" vertical="center"/>
    </xf>
    <xf numFmtId="10" fontId="0" fillId="0" borderId="88" xfId="1" applyNumberFormat="1" applyFont="1" applyBorder="1" applyAlignment="1">
      <alignment horizontal="center" vertical="center"/>
    </xf>
    <xf numFmtId="10" fontId="0" fillId="0" borderId="97" xfId="1" applyNumberFormat="1" applyFont="1" applyBorder="1" applyAlignment="1">
      <alignment horizontal="center" vertical="center"/>
    </xf>
    <xf numFmtId="0" fontId="1" fillId="0" borderId="0" xfId="0" applyFont="1" applyAlignment="1">
      <alignment horizontal="right" vertical="center"/>
    </xf>
    <xf numFmtId="0" fontId="4" fillId="6" borderId="98" xfId="0" applyFont="1" applyFill="1" applyBorder="1" applyAlignment="1">
      <alignment horizontal="center" vertical="center" wrapText="1"/>
    </xf>
    <xf numFmtId="10" fontId="0" fillId="0" borderId="38" xfId="0" applyNumberFormat="1" applyBorder="1" applyAlignment="1">
      <alignment horizontal="center" vertical="center"/>
    </xf>
    <xf numFmtId="0" fontId="4" fillId="6" borderId="50" xfId="0" applyFont="1" applyFill="1" applyBorder="1" applyAlignment="1">
      <alignment horizontal="center" vertical="center" wrapText="1"/>
    </xf>
    <xf numFmtId="10" fontId="0" fillId="0" borderId="50" xfId="0" applyNumberFormat="1" applyBorder="1" applyAlignment="1">
      <alignment horizontal="center" vertical="center"/>
    </xf>
    <xf numFmtId="0" fontId="4" fillId="6" borderId="99" xfId="0" applyFont="1" applyFill="1" applyBorder="1" applyAlignment="1">
      <alignment horizontal="center" vertical="center" wrapText="1"/>
    </xf>
    <xf numFmtId="10" fontId="0" fillId="0" borderId="21" xfId="0" applyNumberFormat="1" applyBorder="1" applyAlignment="1">
      <alignment horizontal="center" vertical="center"/>
    </xf>
    <xf numFmtId="10" fontId="0" fillId="0" borderId="22" xfId="0" applyNumberFormat="1" applyBorder="1" applyAlignment="1">
      <alignment horizontal="center" vertical="center"/>
    </xf>
    <xf numFmtId="10" fontId="0" fillId="0" borderId="11" xfId="0" applyNumberFormat="1" applyBorder="1" applyAlignment="1">
      <alignment horizontal="center" vertical="center"/>
    </xf>
    <xf numFmtId="0" fontId="4" fillId="6" borderId="53" xfId="0" applyFont="1" applyFill="1" applyBorder="1" applyAlignment="1">
      <alignment horizontal="center" vertical="center" wrapText="1"/>
    </xf>
    <xf numFmtId="10" fontId="0" fillId="0" borderId="53" xfId="0" applyNumberFormat="1" applyBorder="1" applyAlignment="1">
      <alignment horizontal="center" vertical="center"/>
    </xf>
    <xf numFmtId="166" fontId="0" fillId="0" borderId="53" xfId="0" applyNumberFormat="1" applyBorder="1" applyAlignment="1">
      <alignment horizontal="right" vertical="center"/>
    </xf>
    <xf numFmtId="0" fontId="1" fillId="0" borderId="0" xfId="0" applyFont="1" applyAlignment="1">
      <alignment vertical="top"/>
    </xf>
    <xf numFmtId="0" fontId="0" fillId="0" borderId="0" xfId="0" applyAlignment="1">
      <alignment vertical="top"/>
    </xf>
    <xf numFmtId="0" fontId="2" fillId="0" borderId="14" xfId="0" applyFont="1" applyBorder="1" applyAlignment="1">
      <alignment vertical="top"/>
    </xf>
    <xf numFmtId="0" fontId="4" fillId="5" borderId="80" xfId="0" applyFont="1" applyFill="1" applyBorder="1" applyAlignment="1">
      <alignment horizontal="center" vertical="center" wrapText="1"/>
    </xf>
    <xf numFmtId="0" fontId="4" fillId="6" borderId="82" xfId="0" applyFont="1" applyFill="1" applyBorder="1" applyAlignment="1">
      <alignment horizontal="center" vertical="center" wrapText="1"/>
    </xf>
    <xf numFmtId="0" fontId="4" fillId="4" borderId="82" xfId="0" applyFont="1" applyFill="1" applyBorder="1" applyAlignment="1">
      <alignment horizontal="center" vertical="center" wrapText="1"/>
    </xf>
    <xf numFmtId="0" fontId="4" fillId="4" borderId="83" xfId="0" applyFont="1" applyFill="1" applyBorder="1" applyAlignment="1">
      <alignment horizontal="center" vertical="center" wrapText="1"/>
    </xf>
    <xf numFmtId="0" fontId="0" fillId="0" borderId="10" xfId="0" applyBorder="1" applyAlignment="1">
      <alignment horizontal="center" vertical="center"/>
    </xf>
    <xf numFmtId="3" fontId="0" fillId="0" borderId="10" xfId="0" applyNumberFormat="1" applyBorder="1" applyAlignment="1">
      <alignment horizontal="right" vertical="center" indent="2"/>
    </xf>
    <xf numFmtId="3" fontId="0" fillId="0" borderId="21" xfId="0" applyNumberFormat="1" applyBorder="1" applyAlignment="1">
      <alignment horizontal="right" vertical="center" indent="2"/>
    </xf>
    <xf numFmtId="3" fontId="0" fillId="0" borderId="11" xfId="0" applyNumberFormat="1" applyBorder="1" applyAlignment="1">
      <alignment horizontal="right" vertical="center" indent="2"/>
    </xf>
    <xf numFmtId="0" fontId="0" fillId="0" borderId="21" xfId="0" applyBorder="1" applyAlignment="1">
      <alignment horizontal="center" vertical="center"/>
    </xf>
    <xf numFmtId="0" fontId="0" fillId="0" borderId="11" xfId="0" applyBorder="1" applyAlignment="1">
      <alignment horizontal="center" vertical="center"/>
    </xf>
    <xf numFmtId="0" fontId="0" fillId="0" borderId="100" xfId="0" applyBorder="1" applyAlignment="1">
      <alignment vertical="center"/>
    </xf>
    <xf numFmtId="0" fontId="0" fillId="0" borderId="49" xfId="0" applyBorder="1" applyAlignment="1">
      <alignment vertical="center"/>
    </xf>
    <xf numFmtId="0" fontId="4" fillId="6" borderId="65" xfId="0" applyFont="1" applyFill="1" applyBorder="1" applyAlignment="1">
      <alignment horizontal="center" vertical="center" wrapText="1"/>
    </xf>
    <xf numFmtId="2" fontId="0" fillId="0" borderId="10" xfId="0" applyNumberFormat="1" applyBorder="1" applyAlignment="1">
      <alignment horizontal="center" vertical="center"/>
    </xf>
    <xf numFmtId="2" fontId="0" fillId="0" borderId="10" xfId="0" applyNumberFormat="1" applyBorder="1" applyAlignment="1">
      <alignment horizontal="right" vertical="center" indent="1"/>
    </xf>
    <xf numFmtId="0" fontId="4" fillId="6" borderId="56" xfId="0" applyFont="1" applyFill="1" applyBorder="1" applyAlignment="1">
      <alignment horizontal="center" vertical="center" wrapText="1"/>
    </xf>
    <xf numFmtId="2" fontId="0" fillId="0" borderId="22" xfId="0" applyNumberFormat="1" applyBorder="1" applyAlignment="1">
      <alignment horizontal="right" vertical="center" indent="1"/>
    </xf>
    <xf numFmtId="2" fontId="0" fillId="0" borderId="22" xfId="0" applyNumberFormat="1" applyBorder="1" applyAlignment="1">
      <alignment horizontal="center" vertical="center"/>
    </xf>
    <xf numFmtId="0" fontId="4" fillId="6" borderId="54" xfId="0" applyFont="1" applyFill="1" applyBorder="1" applyAlignment="1">
      <alignment horizontal="center" vertical="center" wrapText="1"/>
    </xf>
    <xf numFmtId="168" fontId="0" fillId="0" borderId="38" xfId="0" applyNumberFormat="1" applyBorder="1" applyAlignment="1">
      <alignment horizontal="center" vertical="center"/>
    </xf>
    <xf numFmtId="0" fontId="18" fillId="0" borderId="0" xfId="0" applyFont="1" applyAlignment="1">
      <alignment vertical="center"/>
    </xf>
    <xf numFmtId="0" fontId="20" fillId="0" borderId="0" xfId="0" applyFont="1" applyAlignment="1">
      <alignment vertical="center"/>
    </xf>
    <xf numFmtId="0" fontId="0" fillId="0" borderId="0" xfId="0" applyAlignment="1">
      <alignment horizontal="center" vertical="center"/>
    </xf>
    <xf numFmtId="0" fontId="21" fillId="0" borderId="0" xfId="0" applyFont="1" applyAlignment="1">
      <alignment vertical="center"/>
    </xf>
    <xf numFmtId="0" fontId="22" fillId="0" borderId="0" xfId="0" applyFont="1" applyAlignment="1">
      <alignment vertical="center"/>
    </xf>
    <xf numFmtId="0" fontId="0" fillId="0" borderId="0" xfId="0" quotePrefix="1" applyAlignment="1">
      <alignment vertical="center"/>
    </xf>
    <xf numFmtId="0" fontId="24" fillId="0" borderId="0" xfId="0" applyFont="1" applyAlignment="1">
      <alignment vertical="center"/>
    </xf>
    <xf numFmtId="0" fontId="0" fillId="0" borderId="0" xfId="0" applyAlignment="1">
      <alignment horizontal="right" vertical="center"/>
    </xf>
    <xf numFmtId="0" fontId="18" fillId="0" borderId="0" xfId="0" applyFont="1" applyAlignment="1">
      <alignment horizontal="center" vertical="center"/>
    </xf>
    <xf numFmtId="0" fontId="27" fillId="0" borderId="0" xfId="0" applyFont="1" applyAlignment="1">
      <alignment horizontal="right" vertical="center"/>
    </xf>
    <xf numFmtId="166" fontId="0" fillId="0" borderId="53" xfId="0" applyNumberFormat="1" applyBorder="1" applyAlignment="1">
      <alignment horizontal="center" vertical="center"/>
    </xf>
    <xf numFmtId="164" fontId="0" fillId="8" borderId="33" xfId="0" applyNumberFormat="1" applyFill="1" applyBorder="1" applyAlignment="1">
      <alignment horizontal="center" vertical="center"/>
    </xf>
    <xf numFmtId="164" fontId="0" fillId="8" borderId="50" xfId="0" applyNumberFormat="1" applyFill="1" applyBorder="1" applyAlignment="1">
      <alignment horizontal="center" vertical="center"/>
    </xf>
    <xf numFmtId="0" fontId="29" fillId="0" borderId="0" xfId="0" applyFont="1" applyAlignment="1">
      <alignment vertical="center"/>
    </xf>
    <xf numFmtId="0" fontId="0" fillId="8" borderId="0" xfId="0" applyFill="1" applyAlignment="1">
      <alignment vertical="center"/>
    </xf>
    <xf numFmtId="0" fontId="0" fillId="9" borderId="0" xfId="0" applyFill="1" applyAlignment="1">
      <alignment vertical="center"/>
    </xf>
    <xf numFmtId="164" fontId="0" fillId="9" borderId="35" xfId="0" applyNumberFormat="1" applyFill="1" applyBorder="1" applyAlignment="1">
      <alignment horizontal="center" vertical="center"/>
    </xf>
    <xf numFmtId="9" fontId="0" fillId="0" borderId="0" xfId="0" applyNumberFormat="1" applyAlignment="1">
      <alignment horizontal="left" vertical="center"/>
    </xf>
    <xf numFmtId="0" fontId="30" fillId="0" borderId="0" xfId="2" applyFont="1" applyAlignment="1">
      <alignment horizontal="center" vertical="center"/>
    </xf>
    <xf numFmtId="165" fontId="2" fillId="0" borderId="21" xfId="1" applyNumberFormat="1" applyFont="1" applyFill="1" applyBorder="1" applyAlignment="1">
      <alignment horizontal="center" vertical="center"/>
    </xf>
    <xf numFmtId="0" fontId="33" fillId="0" borderId="0" xfId="0" applyFont="1" applyAlignment="1">
      <alignment vertical="center"/>
    </xf>
    <xf numFmtId="10" fontId="0" fillId="0" borderId="0" xfId="1" applyNumberFormat="1" applyFont="1" applyAlignment="1">
      <alignment vertical="center"/>
    </xf>
    <xf numFmtId="10" fontId="33" fillId="0" borderId="97" xfId="1" applyNumberFormat="1" applyFont="1" applyBorder="1" applyAlignment="1">
      <alignment horizontal="center" vertical="center"/>
    </xf>
    <xf numFmtId="10" fontId="34" fillId="0" borderId="93" xfId="1" applyNumberFormat="1" applyFont="1" applyBorder="1" applyAlignment="1">
      <alignment horizontal="center" vertical="center"/>
    </xf>
    <xf numFmtId="10" fontId="34" fillId="0" borderId="96" xfId="1" applyNumberFormat="1" applyFont="1" applyBorder="1" applyAlignment="1">
      <alignment horizontal="center" vertical="center"/>
    </xf>
    <xf numFmtId="0" fontId="34" fillId="0" borderId="0" xfId="0" applyFont="1" applyAlignment="1">
      <alignment vertical="center"/>
    </xf>
    <xf numFmtId="0" fontId="18" fillId="0" borderId="0" xfId="0" quotePrefix="1" applyFont="1" applyAlignment="1">
      <alignment vertical="center"/>
    </xf>
    <xf numFmtId="9" fontId="2" fillId="0" borderId="0" xfId="1" applyFont="1" applyAlignment="1">
      <alignment vertical="center"/>
    </xf>
    <xf numFmtId="165" fontId="2" fillId="0" borderId="0" xfId="2" applyNumberFormat="1" applyAlignment="1">
      <alignment vertical="center"/>
    </xf>
    <xf numFmtId="171" fontId="2" fillId="0" borderId="0" xfId="2" applyNumberFormat="1" applyAlignment="1">
      <alignment vertical="center"/>
    </xf>
    <xf numFmtId="0" fontId="4" fillId="2" borderId="28" xfId="0" applyFont="1" applyFill="1" applyBorder="1" applyAlignment="1">
      <alignment horizontal="center" vertical="center" wrapText="1"/>
    </xf>
    <xf numFmtId="0" fontId="4" fillId="2" borderId="29" xfId="0" applyFont="1" applyFill="1" applyBorder="1" applyAlignment="1">
      <alignment horizontal="center" vertical="center" wrapText="1"/>
    </xf>
    <xf numFmtId="0" fontId="0" fillId="0" borderId="0" xfId="0" applyAlignment="1">
      <alignment horizontal="center" vertical="center" wrapText="1"/>
    </xf>
    <xf numFmtId="0" fontId="4" fillId="2" borderId="42" xfId="0" applyFont="1" applyFill="1" applyBorder="1" applyAlignment="1">
      <alignment horizontal="center" vertical="center" wrapText="1"/>
    </xf>
    <xf numFmtId="0" fontId="4" fillId="2" borderId="48" xfId="0"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4" fillId="2" borderId="4"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4" fillId="4" borderId="19" xfId="0" applyFont="1" applyFill="1" applyBorder="1" applyAlignment="1">
      <alignment horizontal="center" vertical="center" wrapText="1"/>
    </xf>
    <xf numFmtId="0" fontId="4" fillId="4" borderId="20" xfId="0" applyFont="1" applyFill="1" applyBorder="1" applyAlignment="1">
      <alignment horizontal="center" vertical="center" wrapText="1"/>
    </xf>
    <xf numFmtId="0" fontId="4" fillId="2" borderId="26" xfId="0" applyFont="1" applyFill="1" applyBorder="1" applyAlignment="1">
      <alignment horizontal="center" vertical="center" wrapText="1"/>
    </xf>
    <xf numFmtId="0" fontId="4" fillId="2" borderId="27" xfId="0" applyFont="1" applyFill="1" applyBorder="1" applyAlignment="1">
      <alignment horizontal="center" vertical="center" wrapText="1"/>
    </xf>
    <xf numFmtId="0" fontId="4" fillId="6" borderId="67" xfId="0" applyFont="1" applyFill="1" applyBorder="1" applyAlignment="1">
      <alignment horizontal="center" vertical="center" wrapText="1"/>
    </xf>
    <xf numFmtId="0" fontId="4" fillId="6" borderId="70" xfId="0" applyFont="1" applyFill="1" applyBorder="1" applyAlignment="1">
      <alignment horizontal="center" vertical="center" wrapText="1"/>
    </xf>
    <xf numFmtId="0" fontId="2" fillId="0" borderId="57" xfId="0" applyFont="1" applyBorder="1" applyAlignment="1">
      <alignment horizontal="left" vertical="center" wrapText="1"/>
    </xf>
    <xf numFmtId="0" fontId="2" fillId="0" borderId="58" xfId="0" applyFont="1" applyBorder="1" applyAlignment="1">
      <alignment horizontal="left" vertical="center" wrapText="1"/>
    </xf>
    <xf numFmtId="0" fontId="2" fillId="0" borderId="59" xfId="0" applyFont="1" applyBorder="1" applyAlignment="1">
      <alignment horizontal="left" vertical="center" wrapText="1"/>
    </xf>
    <xf numFmtId="0" fontId="4" fillId="6" borderId="4"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5" xfId="0" applyFont="1" applyFill="1" applyBorder="1" applyAlignment="1">
      <alignment horizontal="center" vertical="center" wrapText="1"/>
    </xf>
    <xf numFmtId="0" fontId="4" fillId="6" borderId="15" xfId="0" applyFont="1" applyFill="1" applyBorder="1" applyAlignment="1">
      <alignment horizontal="center" vertical="center" wrapText="1"/>
    </xf>
    <xf numFmtId="0" fontId="4" fillId="6" borderId="18" xfId="0" applyFont="1" applyFill="1" applyBorder="1" applyAlignment="1">
      <alignment horizontal="center" vertical="center" wrapText="1"/>
    </xf>
    <xf numFmtId="0" fontId="4" fillId="6" borderId="63" xfId="0" applyFont="1" applyFill="1" applyBorder="1" applyAlignment="1">
      <alignment horizontal="center" vertical="center" wrapText="1"/>
    </xf>
    <xf numFmtId="0" fontId="4" fillId="6" borderId="64"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6" xfId="0" applyFont="1" applyFill="1" applyBorder="1" applyAlignment="1">
      <alignment horizontal="center" vertical="center" wrapText="1"/>
    </xf>
    <xf numFmtId="0" fontId="13" fillId="6" borderId="87" xfId="0" applyFont="1" applyFill="1" applyBorder="1" applyAlignment="1">
      <alignment horizontal="center" vertical="center"/>
    </xf>
    <xf numFmtId="0" fontId="13" fillId="6" borderId="79" xfId="0" applyFont="1" applyFill="1" applyBorder="1" applyAlignment="1">
      <alignment horizontal="center" vertical="center"/>
    </xf>
    <xf numFmtId="0" fontId="13" fillId="6" borderId="88" xfId="0" applyFont="1" applyFill="1" applyBorder="1" applyAlignment="1">
      <alignment horizontal="center" vertical="center"/>
    </xf>
    <xf numFmtId="0" fontId="17" fillId="0" borderId="57" xfId="0" applyFont="1" applyBorder="1" applyAlignment="1">
      <alignment horizontal="left" vertical="center" wrapText="1"/>
    </xf>
    <xf numFmtId="0" fontId="17" fillId="0" borderId="58" xfId="0" applyFont="1" applyBorder="1" applyAlignment="1">
      <alignment horizontal="left" vertical="center" wrapText="1"/>
    </xf>
    <xf numFmtId="0" fontId="17" fillId="0" borderId="59" xfId="0" applyFont="1" applyBorder="1" applyAlignment="1">
      <alignment horizontal="left" vertical="center" wrapText="1"/>
    </xf>
    <xf numFmtId="0" fontId="4" fillId="7" borderId="26" xfId="0" applyFont="1" applyFill="1" applyBorder="1" applyAlignment="1">
      <alignment horizontal="center" vertical="center" wrapText="1"/>
    </xf>
    <xf numFmtId="0" fontId="4" fillId="7" borderId="27" xfId="0" applyFont="1" applyFill="1" applyBorder="1" applyAlignment="1">
      <alignment horizontal="center" vertical="center" wrapText="1"/>
    </xf>
    <xf numFmtId="0" fontId="4" fillId="7" borderId="42" xfId="0" applyFont="1" applyFill="1" applyBorder="1" applyAlignment="1">
      <alignment horizontal="center" vertical="center" wrapText="1"/>
    </xf>
    <xf numFmtId="0" fontId="4" fillId="7" borderId="48" xfId="0" applyFont="1" applyFill="1" applyBorder="1" applyAlignment="1">
      <alignment horizontal="center" vertical="center" wrapText="1"/>
    </xf>
    <xf numFmtId="0" fontId="4" fillId="7" borderId="28" xfId="0" applyFont="1" applyFill="1" applyBorder="1" applyAlignment="1">
      <alignment horizontal="center" vertical="center" wrapText="1"/>
    </xf>
    <xf numFmtId="0" fontId="4" fillId="7" borderId="79" xfId="0" applyFont="1" applyFill="1" applyBorder="1" applyAlignment="1">
      <alignment horizontal="center" vertical="center" wrapText="1"/>
    </xf>
    <xf numFmtId="0" fontId="4" fillId="7" borderId="29" xfId="0" applyFont="1" applyFill="1" applyBorder="1" applyAlignment="1">
      <alignment horizontal="center" vertical="center" wrapText="1"/>
    </xf>
    <xf numFmtId="0" fontId="2" fillId="0" borderId="76" xfId="0" applyFont="1" applyBorder="1" applyAlignment="1">
      <alignment horizontal="left" vertical="center" wrapText="1"/>
    </xf>
    <xf numFmtId="0" fontId="2" fillId="0" borderId="77" xfId="0" applyFont="1" applyBorder="1" applyAlignment="1">
      <alignment horizontal="left" vertical="center" wrapText="1"/>
    </xf>
    <xf numFmtId="0" fontId="2" fillId="0" borderId="78" xfId="0" applyFont="1" applyBorder="1" applyAlignment="1">
      <alignment horizontal="left" vertical="center" wrapText="1"/>
    </xf>
    <xf numFmtId="0" fontId="4" fillId="7" borderId="4" xfId="0" applyFont="1" applyFill="1" applyBorder="1" applyAlignment="1">
      <alignment horizontal="center" vertical="center" wrapText="1"/>
    </xf>
    <xf numFmtId="0" fontId="4" fillId="7" borderId="7" xfId="0" applyFont="1" applyFill="1" applyBorder="1" applyAlignment="1">
      <alignment horizontal="center" vertical="center" wrapText="1"/>
    </xf>
    <xf numFmtId="0" fontId="4" fillId="7" borderId="5" xfId="0" applyFont="1" applyFill="1" applyBorder="1" applyAlignment="1">
      <alignment horizontal="center" vertical="center" wrapText="1"/>
    </xf>
    <xf numFmtId="0" fontId="4" fillId="7" borderId="6" xfId="0" applyFont="1" applyFill="1" applyBorder="1" applyAlignment="1">
      <alignment horizontal="center" vertical="center" wrapText="1"/>
    </xf>
    <xf numFmtId="0" fontId="4" fillId="2" borderId="79" xfId="0" applyFont="1" applyFill="1" applyBorder="1" applyAlignment="1">
      <alignment horizontal="center" vertical="center" wrapText="1"/>
    </xf>
    <xf numFmtId="0" fontId="4" fillId="4" borderId="86" xfId="0" applyFont="1" applyFill="1" applyBorder="1" applyAlignment="1">
      <alignment horizontal="center" vertical="center" wrapText="1"/>
    </xf>
    <xf numFmtId="0" fontId="4" fillId="4" borderId="50" xfId="0" applyFont="1" applyFill="1" applyBorder="1" applyAlignment="1">
      <alignment horizontal="center" vertical="center" wrapText="1"/>
    </xf>
    <xf numFmtId="172" fontId="0" fillId="0" borderId="0" xfId="0" applyNumberFormat="1" applyAlignment="1">
      <alignment vertical="center"/>
    </xf>
  </cellXfs>
  <cellStyles count="4">
    <cellStyle name="Normal" xfId="0" builtinId="0"/>
    <cellStyle name="Normál_Másolat eredetijeGy10_megoldas" xfId="3" xr:uid="{28FF9329-6B10-4930-B3AA-E4AF68867142}"/>
    <cellStyle name="Normál_Másolat eredetijeGy13_megoldas" xfId="2" xr:uid="{634CB0B8-CEFF-43A4-AD49-4B4F99BAAC16}"/>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249382</xdr:colOff>
          <xdr:row>30</xdr:row>
          <xdr:rowOff>0</xdr:rowOff>
        </xdr:from>
        <xdr:to>
          <xdr:col>2</xdr:col>
          <xdr:colOff>349135</xdr:colOff>
          <xdr:row>30</xdr:row>
          <xdr:rowOff>0</xdr:rowOff>
        </xdr:to>
        <xdr:sp macro="" textlink="">
          <xdr:nvSpPr>
            <xdr:cNvPr id="1025" name="Object 1" hidden="1">
              <a:extLst>
                <a:ext uri="{63B3BB69-23CF-44E3-9099-C40C66FF867C}">
                  <a14:compatExt spid="_x0000_s1025"/>
                </a:ext>
                <a:ext uri="{FF2B5EF4-FFF2-40B4-BE49-F238E27FC236}">
                  <a16:creationId xmlns:a16="http://schemas.microsoft.com/office/drawing/2014/main" id="{00000000-0008-0000-0300-000001040000}"/>
                </a:ext>
              </a:extLst>
            </xdr:cNvPr>
            <xdr:cNvSpPr/>
          </xdr:nvSpPr>
          <xdr:spPr bwMode="auto">
            <a:xfrm>
              <a:off x="0" y="0"/>
              <a:ext cx="0" cy="0"/>
            </a:xfrm>
            <a:prstGeom prst="rect">
              <a:avLst/>
            </a:prstGeom>
            <a:solidFill>
              <a:srgbClr val="808080"/>
            </a:solidFill>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ED4708-D57A-479A-9BAE-A16CB995D0E2}">
  <sheetPr>
    <tabColor indexed="21"/>
  </sheetPr>
  <dimension ref="A1:S59"/>
  <sheetViews>
    <sheetView topLeftCell="A16" zoomScale="130" zoomScaleNormal="130" workbookViewId="0">
      <selection activeCell="J29" sqref="J29"/>
    </sheetView>
  </sheetViews>
  <sheetFormatPr defaultColWidth="9.125" defaultRowHeight="13.6" customHeight="1"/>
  <cols>
    <col min="1" max="1" width="2.625" style="2" customWidth="1"/>
    <col min="2" max="2" width="19.625" style="2" customWidth="1"/>
    <col min="3" max="9" width="11.75" style="2" customWidth="1"/>
    <col min="10" max="16384" width="9.125" style="2"/>
  </cols>
  <sheetData>
    <row r="1" spans="1:13" ht="13.6" customHeight="1" thickBot="1">
      <c r="A1" s="1" t="s">
        <v>0</v>
      </c>
    </row>
    <row r="2" spans="1:13" ht="27" customHeight="1" thickBot="1">
      <c r="A2" s="1"/>
      <c r="B2" s="248" t="s">
        <v>37</v>
      </c>
      <c r="C2" s="249"/>
      <c r="D2" s="249"/>
      <c r="E2" s="249"/>
      <c r="F2" s="249"/>
      <c r="G2" s="249"/>
      <c r="H2" s="250"/>
      <c r="I2" s="3"/>
    </row>
    <row r="3" spans="1:13" ht="13.6" customHeight="1" thickBot="1">
      <c r="A3" s="1"/>
    </row>
    <row r="4" spans="1:13" ht="13.6" customHeight="1">
      <c r="A4" s="1"/>
      <c r="B4" s="251" t="s">
        <v>38</v>
      </c>
      <c r="C4" s="253" t="s">
        <v>1</v>
      </c>
      <c r="D4" s="253"/>
      <c r="E4" s="253" t="s">
        <v>39</v>
      </c>
      <c r="F4" s="254"/>
    </row>
    <row r="5" spans="1:13" ht="27" customHeight="1" thickBot="1">
      <c r="A5" s="1"/>
      <c r="B5" s="252"/>
      <c r="C5" s="4" t="s">
        <v>40</v>
      </c>
      <c r="D5" s="4" t="s">
        <v>41</v>
      </c>
      <c r="E5" s="4" t="s">
        <v>40</v>
      </c>
      <c r="F5" s="5" t="s">
        <v>41</v>
      </c>
    </row>
    <row r="6" spans="1:13" ht="13.6" customHeight="1">
      <c r="A6" s="1"/>
      <c r="B6" s="6" t="s">
        <v>42</v>
      </c>
      <c r="C6" s="7">
        <v>650</v>
      </c>
      <c r="D6" s="7">
        <v>1500</v>
      </c>
      <c r="E6" s="7">
        <v>750</v>
      </c>
      <c r="F6" s="7">
        <v>1800</v>
      </c>
    </row>
    <row r="7" spans="1:13" ht="13.6" customHeight="1">
      <c r="A7" s="1"/>
      <c r="B7" s="6" t="s">
        <v>43</v>
      </c>
      <c r="C7" s="7">
        <v>740</v>
      </c>
      <c r="D7" s="7">
        <v>1740</v>
      </c>
      <c r="E7" s="7">
        <v>880</v>
      </c>
      <c r="F7" s="7">
        <v>2110</v>
      </c>
    </row>
    <row r="8" spans="1:13" ht="13.6" customHeight="1">
      <c r="A8" s="1"/>
      <c r="B8" s="6" t="s">
        <v>44</v>
      </c>
      <c r="C8" s="7">
        <v>620</v>
      </c>
      <c r="D8" s="7">
        <v>2100</v>
      </c>
      <c r="E8" s="7">
        <v>680</v>
      </c>
      <c r="F8" s="7">
        <v>2000</v>
      </c>
    </row>
    <row r="9" spans="1:13" ht="13.6" customHeight="1">
      <c r="A9" s="1"/>
      <c r="B9" s="6" t="s">
        <v>45</v>
      </c>
      <c r="C9" s="7">
        <v>950</v>
      </c>
      <c r="D9" s="7">
        <v>650</v>
      </c>
      <c r="E9" s="7">
        <v>1020</v>
      </c>
      <c r="F9" s="7">
        <v>660</v>
      </c>
    </row>
    <row r="10" spans="1:13" ht="14.25" customHeight="1" thickBot="1">
      <c r="A10" s="1"/>
      <c r="B10" s="8" t="s">
        <v>46</v>
      </c>
      <c r="C10" s="9">
        <v>340</v>
      </c>
      <c r="D10" s="9">
        <v>980</v>
      </c>
      <c r="E10" s="10">
        <v>380</v>
      </c>
      <c r="F10" s="10">
        <v>1060</v>
      </c>
    </row>
    <row r="11" spans="1:13" ht="13.6" customHeight="1" thickBot="1">
      <c r="A11" s="1"/>
      <c r="B11" s="11"/>
      <c r="C11" s="11"/>
      <c r="D11" s="11"/>
      <c r="E11" s="11"/>
      <c r="F11" s="11"/>
    </row>
    <row r="12" spans="1:13" ht="54.65" customHeight="1" thickBot="1">
      <c r="A12" s="1"/>
      <c r="B12" s="248" t="s">
        <v>47</v>
      </c>
      <c r="C12" s="249"/>
      <c r="D12" s="249"/>
      <c r="E12" s="249"/>
      <c r="F12" s="249"/>
      <c r="G12" s="249"/>
      <c r="H12" s="250"/>
      <c r="I12" s="3"/>
    </row>
    <row r="13" spans="1:13" s="12" customFormat="1" ht="13.6" customHeight="1" thickBot="1">
      <c r="B13" s="13"/>
      <c r="C13" s="13"/>
      <c r="D13" s="13"/>
      <c r="E13" s="13"/>
      <c r="F13" s="13"/>
      <c r="G13" s="13"/>
      <c r="H13" s="13"/>
    </row>
    <row r="14" spans="1:13" ht="13.6" customHeight="1" thickBot="1">
      <c r="A14" s="1"/>
      <c r="C14" s="221" t="s">
        <v>163</v>
      </c>
      <c r="D14" s="221" t="s">
        <v>161</v>
      </c>
      <c r="E14" s="221"/>
      <c r="F14" s="221" t="s">
        <v>164</v>
      </c>
      <c r="G14" s="221" t="s">
        <v>162</v>
      </c>
    </row>
    <row r="15" spans="1:13" ht="13.6" customHeight="1">
      <c r="A15" s="1" t="s">
        <v>2</v>
      </c>
      <c r="B15" s="251" t="s">
        <v>38</v>
      </c>
      <c r="C15" s="255" t="s">
        <v>1</v>
      </c>
      <c r="D15" s="256"/>
      <c r="E15" s="257"/>
      <c r="F15" s="255" t="s">
        <v>39</v>
      </c>
      <c r="G15" s="256"/>
      <c r="H15" s="258"/>
      <c r="J15" s="214" t="s">
        <v>110</v>
      </c>
    </row>
    <row r="16" spans="1:13" ht="27" customHeight="1" thickBot="1">
      <c r="A16" s="1"/>
      <c r="B16" s="252"/>
      <c r="C16" s="4" t="s">
        <v>40</v>
      </c>
      <c r="D16" s="4" t="s">
        <v>41</v>
      </c>
      <c r="E16" s="14" t="s">
        <v>127</v>
      </c>
      <c r="F16" s="4" t="s">
        <v>40</v>
      </c>
      <c r="G16" s="4" t="s">
        <v>41</v>
      </c>
      <c r="H16" s="15" t="s">
        <v>127</v>
      </c>
      <c r="J16" s="245" t="s">
        <v>111</v>
      </c>
      <c r="K16" s="245"/>
      <c r="L16" s="245"/>
      <c r="M16" s="245"/>
    </row>
    <row r="17" spans="1:17" ht="13.6" customHeight="1">
      <c r="A17" s="1"/>
      <c r="B17" s="6" t="s">
        <v>42</v>
      </c>
      <c r="C17" s="16">
        <v>220</v>
      </c>
      <c r="D17" s="16">
        <v>1500</v>
      </c>
      <c r="E17" s="17">
        <f>D17*C17</f>
        <v>330000</v>
      </c>
      <c r="F17" s="16">
        <v>250</v>
      </c>
      <c r="G17" s="16">
        <v>1800</v>
      </c>
      <c r="H17" s="17">
        <f>G17*F17</f>
        <v>450000</v>
      </c>
    </row>
    <row r="18" spans="1:17" ht="13.6" customHeight="1">
      <c r="A18" s="1"/>
      <c r="B18" s="6" t="s">
        <v>43</v>
      </c>
      <c r="C18" s="16">
        <v>390</v>
      </c>
      <c r="D18" s="16">
        <v>1740</v>
      </c>
      <c r="E18" s="17">
        <f t="shared" ref="E18:E21" si="0">D18*C18</f>
        <v>678600</v>
      </c>
      <c r="F18" s="16">
        <v>420</v>
      </c>
      <c r="G18" s="16">
        <v>2110</v>
      </c>
      <c r="H18" s="17">
        <f t="shared" ref="H18:H21" si="1">G18*F18</f>
        <v>886200</v>
      </c>
      <c r="K18" s="2" t="s">
        <v>112</v>
      </c>
      <c r="M18" s="2" t="s">
        <v>113</v>
      </c>
      <c r="P18" s="2" t="s">
        <v>115</v>
      </c>
    </row>
    <row r="19" spans="1:17" ht="13.6" customHeight="1">
      <c r="A19" s="1"/>
      <c r="B19" s="6" t="s">
        <v>44</v>
      </c>
      <c r="C19" s="16">
        <v>230</v>
      </c>
      <c r="D19" s="16">
        <v>2100</v>
      </c>
      <c r="E19" s="17">
        <f t="shared" si="0"/>
        <v>483000</v>
      </c>
      <c r="F19" s="16">
        <v>230</v>
      </c>
      <c r="G19" s="16">
        <v>2000</v>
      </c>
      <c r="H19" s="17">
        <f t="shared" si="1"/>
        <v>460000</v>
      </c>
      <c r="M19" s="2" t="s">
        <v>114</v>
      </c>
      <c r="P19" s="2" t="s">
        <v>116</v>
      </c>
    </row>
    <row r="20" spans="1:17" ht="13.6" customHeight="1">
      <c r="A20" s="1"/>
      <c r="B20" s="6" t="s">
        <v>45</v>
      </c>
      <c r="C20" s="16">
        <v>950</v>
      </c>
      <c r="D20" s="16">
        <v>650</v>
      </c>
      <c r="E20" s="17">
        <f t="shared" si="0"/>
        <v>617500</v>
      </c>
      <c r="F20" s="16">
        <v>980</v>
      </c>
      <c r="G20" s="16">
        <v>660</v>
      </c>
      <c r="H20" s="17">
        <f t="shared" si="1"/>
        <v>646800</v>
      </c>
    </row>
    <row r="21" spans="1:17" ht="14.25" customHeight="1" thickBot="1">
      <c r="A21" s="1"/>
      <c r="B21" s="8" t="s">
        <v>46</v>
      </c>
      <c r="C21" s="18">
        <v>230</v>
      </c>
      <c r="D21" s="18">
        <v>980</v>
      </c>
      <c r="E21" s="17">
        <f t="shared" si="0"/>
        <v>225400</v>
      </c>
      <c r="F21" s="19">
        <v>250</v>
      </c>
      <c r="G21" s="18">
        <v>1060</v>
      </c>
      <c r="H21" s="17">
        <f t="shared" si="1"/>
        <v>265000</v>
      </c>
      <c r="K21" s="2" t="s">
        <v>117</v>
      </c>
    </row>
    <row r="22" spans="1:17" ht="13.6" customHeight="1" thickBot="1">
      <c r="A22" s="1"/>
      <c r="B22" s="11"/>
      <c r="C22" s="11"/>
      <c r="D22" s="11"/>
      <c r="E22" s="11"/>
      <c r="F22" s="11"/>
      <c r="G22" s="11"/>
      <c r="H22" s="11"/>
    </row>
    <row r="23" spans="1:17" ht="13.6" customHeight="1">
      <c r="B23" s="251" t="s">
        <v>38</v>
      </c>
      <c r="C23" s="255" t="s">
        <v>48</v>
      </c>
      <c r="D23" s="256"/>
      <c r="E23" s="256"/>
      <c r="F23" s="258"/>
      <c r="L23" s="2" t="s">
        <v>118</v>
      </c>
      <c r="N23" s="2" t="s">
        <v>119</v>
      </c>
      <c r="Q23" s="216" t="s">
        <v>121</v>
      </c>
    </row>
    <row r="24" spans="1:17" ht="15.05" customHeight="1" thickBot="1">
      <c r="A24" s="1"/>
      <c r="B24" s="252"/>
      <c r="C24" s="14" t="s">
        <v>178</v>
      </c>
      <c r="D24" s="14" t="s">
        <v>177</v>
      </c>
      <c r="E24" s="259" t="s">
        <v>176</v>
      </c>
      <c r="F24" s="260"/>
      <c r="G24" s="215" t="s">
        <v>139</v>
      </c>
      <c r="H24" s="2" t="s">
        <v>140</v>
      </c>
      <c r="L24" s="2" t="s">
        <v>120</v>
      </c>
      <c r="N24" s="2" t="s">
        <v>122</v>
      </c>
    </row>
    <row r="25" spans="1:17" ht="13.6" customHeight="1">
      <c r="A25" s="1"/>
      <c r="B25" s="20" t="s">
        <v>42</v>
      </c>
      <c r="C25" s="21">
        <f>F17/C17</f>
        <v>1.1363636363636365</v>
      </c>
      <c r="D25" s="21">
        <f>G17/D17</f>
        <v>1.2</v>
      </c>
      <c r="E25" s="21">
        <f>H17/E17</f>
        <v>1.3636363636363635</v>
      </c>
      <c r="F25" s="21">
        <f>C25*D25</f>
        <v>1.3636363636363638</v>
      </c>
      <c r="G25" s="215" t="s">
        <v>148</v>
      </c>
      <c r="H25" s="2" t="s">
        <v>150</v>
      </c>
    </row>
    <row r="26" spans="1:17" ht="13.6" customHeight="1">
      <c r="A26" s="1"/>
      <c r="B26" s="22" t="s">
        <v>43</v>
      </c>
      <c r="C26" s="21">
        <f t="shared" ref="C26:C29" si="2">F18/C18</f>
        <v>1.0769230769230769</v>
      </c>
      <c r="D26" s="21">
        <f t="shared" ref="D26:D29" si="3">G18/D18</f>
        <v>1.2126436781609196</v>
      </c>
      <c r="E26" s="21">
        <f t="shared" ref="E26:E29" si="4">H18/E18</f>
        <v>1.3059239610963749</v>
      </c>
      <c r="F26" s="21">
        <f t="shared" ref="F26:F29" si="5">C26*D26</f>
        <v>1.3059239610963749</v>
      </c>
      <c r="G26" s="215" t="s">
        <v>149</v>
      </c>
      <c r="H26" s="2" t="s">
        <v>152</v>
      </c>
      <c r="M26" s="217" t="s">
        <v>125</v>
      </c>
    </row>
    <row r="27" spans="1:17" ht="13.6" customHeight="1">
      <c r="A27" s="1"/>
      <c r="B27" s="22" t="s">
        <v>44</v>
      </c>
      <c r="C27" s="21">
        <f t="shared" si="2"/>
        <v>1</v>
      </c>
      <c r="D27" s="21">
        <f t="shared" si="3"/>
        <v>0.95238095238095233</v>
      </c>
      <c r="E27" s="21">
        <f t="shared" si="4"/>
        <v>0.95238095238095233</v>
      </c>
      <c r="F27" s="21">
        <f t="shared" si="5"/>
        <v>0.95238095238095233</v>
      </c>
    </row>
    <row r="28" spans="1:17" ht="13.6" customHeight="1">
      <c r="A28" s="1"/>
      <c r="B28" s="22" t="s">
        <v>45</v>
      </c>
      <c r="C28" s="21">
        <f t="shared" si="2"/>
        <v>1.0315789473684212</v>
      </c>
      <c r="D28" s="21">
        <f t="shared" si="3"/>
        <v>1.0153846153846153</v>
      </c>
      <c r="E28" s="21">
        <f t="shared" si="4"/>
        <v>1.0474493927125506</v>
      </c>
      <c r="F28" s="21">
        <f t="shared" si="5"/>
        <v>1.0474493927125506</v>
      </c>
      <c r="M28" s="2" t="s">
        <v>123</v>
      </c>
      <c r="N28" s="2" t="s">
        <v>124</v>
      </c>
    </row>
    <row r="29" spans="1:17" ht="13.6" customHeight="1" thickBot="1">
      <c r="A29" s="1"/>
      <c r="B29" s="23" t="s">
        <v>46</v>
      </c>
      <c r="C29" s="21">
        <f t="shared" si="2"/>
        <v>1.0869565217391304</v>
      </c>
      <c r="D29" s="21">
        <f t="shared" si="3"/>
        <v>1.0816326530612246</v>
      </c>
      <c r="E29" s="21">
        <f t="shared" si="4"/>
        <v>1.1756876663708962</v>
      </c>
      <c r="F29" s="21">
        <f t="shared" si="5"/>
        <v>1.1756876663708962</v>
      </c>
      <c r="M29" s="2" t="s">
        <v>129</v>
      </c>
      <c r="N29" s="2" t="s">
        <v>130</v>
      </c>
    </row>
    <row r="30" spans="1:17" ht="13.6" customHeight="1" thickBot="1">
      <c r="A30" s="1"/>
      <c r="B30" s="11"/>
      <c r="C30" s="11"/>
      <c r="D30" s="11"/>
      <c r="E30" s="11"/>
      <c r="F30" s="11"/>
    </row>
    <row r="31" spans="1:17" ht="13.6" customHeight="1" thickBot="1">
      <c r="A31" s="1" t="s">
        <v>3</v>
      </c>
      <c r="B31" s="25" t="s">
        <v>165</v>
      </c>
      <c r="C31" s="26" t="s">
        <v>163</v>
      </c>
      <c r="D31" s="27" t="s">
        <v>164</v>
      </c>
      <c r="E31" s="28"/>
      <c r="F31" s="261" t="s">
        <v>49</v>
      </c>
      <c r="G31" s="262"/>
      <c r="I31" s="243" t="s">
        <v>50</v>
      </c>
      <c r="J31" s="244"/>
      <c r="N31" s="2" t="s">
        <v>128</v>
      </c>
      <c r="P31" s="218" t="s">
        <v>132</v>
      </c>
    </row>
    <row r="32" spans="1:17" ht="13.6" customHeight="1" thickBot="1">
      <c r="A32" s="1"/>
      <c r="B32" s="29" t="s">
        <v>161</v>
      </c>
      <c r="C32" s="30" cm="1">
        <f t="array" ref="C32">SUM(D17:D21*C17:C21)</f>
        <v>2334500</v>
      </c>
      <c r="D32" s="31" cm="1">
        <f t="array" ref="D32">SUM(D17:D21*F17:F21)</f>
        <v>2470800</v>
      </c>
      <c r="E32" s="28"/>
      <c r="F32" s="32" t="s">
        <v>4</v>
      </c>
      <c r="G32" s="224">
        <f>D32/C32</f>
        <v>1.0583850931677019</v>
      </c>
      <c r="H32" s="213" t="s">
        <v>187</v>
      </c>
      <c r="N32" s="219" t="s">
        <v>133</v>
      </c>
      <c r="P32" s="218" t="s">
        <v>131</v>
      </c>
    </row>
    <row r="33" spans="1:19" ht="13.6" customHeight="1" thickBot="1">
      <c r="A33" s="1"/>
      <c r="B33" s="34" t="s">
        <v>162</v>
      </c>
      <c r="C33" s="35" cm="1">
        <f t="array" ref="C33">SUM(G17:G21*C17:C21)</f>
        <v>2549700</v>
      </c>
      <c r="D33" s="36" cm="1">
        <f t="array" ref="D33">SUM(G17:G21*F17:F21)</f>
        <v>2708000</v>
      </c>
      <c r="F33" s="37" t="s">
        <v>5</v>
      </c>
      <c r="G33" s="38">
        <f>D33/C33</f>
        <v>1.0620857355767346</v>
      </c>
      <c r="I33" s="39" t="s">
        <v>179</v>
      </c>
      <c r="J33" s="40">
        <f>CORREL(C25:C29,D25:D29)</f>
        <v>0.85992700998222804</v>
      </c>
      <c r="K33" s="226" t="s">
        <v>180</v>
      </c>
      <c r="N33" s="216" t="s">
        <v>134</v>
      </c>
    </row>
    <row r="34" spans="1:19" ht="13.6" customHeight="1" thickBot="1">
      <c r="A34" s="1"/>
      <c r="B34" s="3" t="s">
        <v>185</v>
      </c>
      <c r="C34" s="42"/>
      <c r="D34" s="42"/>
      <c r="E34" s="42"/>
      <c r="F34" s="43" t="s">
        <v>6</v>
      </c>
      <c r="G34" s="44">
        <f>GEOMEAN(G32:G33)</f>
        <v>1.0602337997821374</v>
      </c>
      <c r="I34" s="45" t="s">
        <v>181</v>
      </c>
      <c r="J34" s="46">
        <f>G33/G32</f>
        <v>1.003496498989755</v>
      </c>
      <c r="K34" s="218" t="s">
        <v>182</v>
      </c>
      <c r="O34" s="2" t="s">
        <v>135</v>
      </c>
    </row>
    <row r="35" spans="1:19" ht="15.05" customHeight="1" thickBot="1">
      <c r="B35" s="246" t="s">
        <v>52</v>
      </c>
      <c r="C35" s="47" t="s">
        <v>4</v>
      </c>
      <c r="D35" s="48" t="s">
        <v>5</v>
      </c>
      <c r="E35" s="49" t="s">
        <v>158</v>
      </c>
      <c r="F35" s="50" t="s">
        <v>51</v>
      </c>
      <c r="G35" s="51"/>
      <c r="I35" s="52" t="s">
        <v>183</v>
      </c>
      <c r="J35" s="53">
        <f>D36/C36</f>
        <v>1.003496498989755</v>
      </c>
      <c r="K35" s="2" t="s">
        <v>184</v>
      </c>
    </row>
    <row r="36" spans="1:19" ht="14.25" customHeight="1" thickBot="1">
      <c r="B36" s="247"/>
      <c r="C36" s="54">
        <f>C33/C32</f>
        <v>1.0921824801884772</v>
      </c>
      <c r="D36" s="225">
        <f>D33/D32</f>
        <v>1.0960012951270843</v>
      </c>
      <c r="E36" s="56">
        <f>SQRT(C36*D36)</f>
        <v>1.0940902215090318</v>
      </c>
      <c r="F36" s="57"/>
      <c r="G36" s="229">
        <f>D33/C32</f>
        <v>1.1599914328550012</v>
      </c>
      <c r="H36" s="230">
        <v>0.16</v>
      </c>
      <c r="N36" s="213" t="s">
        <v>136</v>
      </c>
    </row>
    <row r="37" spans="1:19" ht="14.25" customHeight="1" thickBot="1">
      <c r="D37" s="2" t="s">
        <v>175</v>
      </c>
      <c r="I37" s="227" t="s">
        <v>186</v>
      </c>
    </row>
    <row r="38" spans="1:19" ht="14.25" customHeight="1" thickBot="1">
      <c r="B38" s="59" t="s">
        <v>53</v>
      </c>
      <c r="C38" s="223">
        <f>G34*E36</f>
        <v>1.1599914328550012</v>
      </c>
      <c r="D38" s="60">
        <f>G32*D36</f>
        <v>1.1599914328550012</v>
      </c>
      <c r="E38" s="60">
        <f>G33*C36</f>
        <v>1.1599914328550012</v>
      </c>
      <c r="I38" s="2" t="s">
        <v>188</v>
      </c>
      <c r="N38" s="2" t="s">
        <v>137</v>
      </c>
    </row>
    <row r="39" spans="1:19" ht="13.6" customHeight="1" thickBot="1">
      <c r="C39" s="222" t="s">
        <v>174</v>
      </c>
      <c r="G39" s="61" t="s">
        <v>166</v>
      </c>
      <c r="N39" s="2" t="s">
        <v>138</v>
      </c>
    </row>
    <row r="40" spans="1:19" ht="14.25" customHeight="1">
      <c r="A40" s="2" t="s">
        <v>8</v>
      </c>
      <c r="B40" s="62" t="s">
        <v>191</v>
      </c>
      <c r="C40" s="63">
        <f>D32-C32</f>
        <v>136300</v>
      </c>
      <c r="D40" s="2" t="s">
        <v>193</v>
      </c>
      <c r="G40" s="2" t="s">
        <v>167</v>
      </c>
    </row>
    <row r="41" spans="1:19" ht="14.25" customHeight="1">
      <c r="B41" s="64" t="s">
        <v>192</v>
      </c>
      <c r="C41" s="65">
        <f>D33-D32</f>
        <v>237200</v>
      </c>
      <c r="D41" s="2" t="s">
        <v>194</v>
      </c>
      <c r="G41" s="61" t="s">
        <v>168</v>
      </c>
      <c r="M41" s="220" t="s">
        <v>51</v>
      </c>
      <c r="N41" s="215" t="s">
        <v>139</v>
      </c>
      <c r="O41" s="2" t="s">
        <v>140</v>
      </c>
      <c r="S41" s="2" t="s">
        <v>142</v>
      </c>
    </row>
    <row r="42" spans="1:19" ht="14.25" customHeight="1" thickBot="1">
      <c r="A42" s="66"/>
      <c r="B42" s="67" t="s">
        <v>189</v>
      </c>
      <c r="C42" s="68">
        <f>D33-C32</f>
        <v>373500</v>
      </c>
      <c r="D42" s="68">
        <f>C40+C41</f>
        <v>373500</v>
      </c>
      <c r="G42" s="2" t="s">
        <v>169</v>
      </c>
      <c r="S42" s="218" t="s">
        <v>141</v>
      </c>
    </row>
    <row r="43" spans="1:19" ht="14.25" customHeight="1">
      <c r="B43" s="228"/>
      <c r="C43" s="220" t="s">
        <v>190</v>
      </c>
      <c r="O43" s="2" t="s">
        <v>144</v>
      </c>
    </row>
    <row r="44" spans="1:19" ht="13.6" customHeight="1">
      <c r="A44" s="1"/>
      <c r="G44" s="213" t="s">
        <v>170</v>
      </c>
      <c r="O44" s="2" t="s">
        <v>143</v>
      </c>
      <c r="P44" s="2" t="s">
        <v>145</v>
      </c>
    </row>
    <row r="45" spans="1:19" ht="13.6" customHeight="1">
      <c r="A45" s="69"/>
      <c r="G45" s="2" t="s">
        <v>171</v>
      </c>
      <c r="Q45" s="2" t="s">
        <v>147</v>
      </c>
    </row>
    <row r="46" spans="1:19" ht="13.6" customHeight="1">
      <c r="A46" s="1"/>
      <c r="H46" s="2" t="s">
        <v>172</v>
      </c>
      <c r="Q46" s="2" t="s">
        <v>146</v>
      </c>
    </row>
    <row r="47" spans="1:19" ht="13.6" customHeight="1">
      <c r="A47" s="1"/>
    </row>
    <row r="48" spans="1:19" ht="13.6" customHeight="1">
      <c r="A48" s="1"/>
      <c r="M48" s="220" t="s">
        <v>49</v>
      </c>
      <c r="N48" s="215" t="s">
        <v>148</v>
      </c>
      <c r="O48" s="2" t="s">
        <v>150</v>
      </c>
      <c r="S48" s="2" t="s">
        <v>156</v>
      </c>
    </row>
    <row r="49" spans="1:19" ht="13.6" customHeight="1">
      <c r="A49" s="1"/>
      <c r="M49" s="220" t="s">
        <v>52</v>
      </c>
      <c r="N49" s="215" t="s">
        <v>149</v>
      </c>
      <c r="O49" s="2" t="s">
        <v>152</v>
      </c>
      <c r="S49" s="2" t="s">
        <v>157</v>
      </c>
    </row>
    <row r="50" spans="1:19" ht="13.6" customHeight="1">
      <c r="A50" s="1"/>
    </row>
    <row r="51" spans="1:19" ht="13.6" customHeight="1">
      <c r="A51" s="1"/>
      <c r="N51" s="216" t="s">
        <v>151</v>
      </c>
    </row>
    <row r="52" spans="1:19" ht="13.6" customHeight="1">
      <c r="A52" s="1"/>
      <c r="M52" s="2" t="s">
        <v>155</v>
      </c>
    </row>
    <row r="53" spans="1:19" ht="13.6" customHeight="1">
      <c r="A53" s="1"/>
      <c r="O53" s="2" t="s">
        <v>5</v>
      </c>
      <c r="P53" s="2" t="s">
        <v>153</v>
      </c>
    </row>
    <row r="54" spans="1:19" ht="13.6" customHeight="1">
      <c r="A54" s="1"/>
      <c r="O54" s="220" t="s">
        <v>173</v>
      </c>
      <c r="P54" s="2" t="s">
        <v>154</v>
      </c>
    </row>
    <row r="55" spans="1:19" ht="13.6" customHeight="1">
      <c r="A55" s="69"/>
      <c r="O55" s="2" t="s">
        <v>158</v>
      </c>
      <c r="P55" s="2" t="s">
        <v>159</v>
      </c>
    </row>
    <row r="56" spans="1:19" ht="13.6" customHeight="1">
      <c r="A56" s="1"/>
      <c r="Q56" s="216" t="s">
        <v>160</v>
      </c>
    </row>
    <row r="57" spans="1:19" ht="13.6" customHeight="1">
      <c r="A57" s="1"/>
    </row>
    <row r="58" spans="1:19" ht="13.6" customHeight="1">
      <c r="A58" s="1"/>
    </row>
    <row r="59" spans="1:19" ht="13.6" customHeight="1">
      <c r="A59" s="1"/>
    </row>
  </sheetData>
  <mergeCells count="15">
    <mergeCell ref="I31:J31"/>
    <mergeCell ref="J16:M16"/>
    <mergeCell ref="B35:B36"/>
    <mergeCell ref="B2:H2"/>
    <mergeCell ref="B4:B5"/>
    <mergeCell ref="C4:D4"/>
    <mergeCell ref="E4:F4"/>
    <mergeCell ref="B12:H12"/>
    <mergeCell ref="B15:B16"/>
    <mergeCell ref="C15:E15"/>
    <mergeCell ref="F15:H15"/>
    <mergeCell ref="B23:B24"/>
    <mergeCell ref="C23:F23"/>
    <mergeCell ref="E24:F24"/>
    <mergeCell ref="F31:G31"/>
  </mergeCells>
  <pageMargins left="0.75" right="0.75" top="1" bottom="1" header="0.5" footer="0.5"/>
  <pageSetup paperSize="9" scale="43"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80276D-E967-41FF-8D36-D87383AC64A7}">
  <sheetPr>
    <tabColor theme="4"/>
  </sheetPr>
  <dimension ref="A1:I30"/>
  <sheetViews>
    <sheetView topLeftCell="A9" zoomScale="175" zoomScaleNormal="175" workbookViewId="0">
      <selection activeCell="E25" sqref="E25"/>
    </sheetView>
  </sheetViews>
  <sheetFormatPr defaultColWidth="9.125" defaultRowHeight="13.6" customHeight="1"/>
  <cols>
    <col min="1" max="1" width="3.375" style="96" customWidth="1"/>
    <col min="2" max="2" width="14.25" style="96" bestFit="1" customWidth="1"/>
    <col min="3" max="9" width="13.125" style="96" customWidth="1"/>
    <col min="10" max="16384" width="9.125" style="96"/>
  </cols>
  <sheetData>
    <row r="1" spans="1:9" s="2" customFormat="1" ht="13.6" customHeight="1" thickBot="1">
      <c r="A1" s="1"/>
    </row>
    <row r="2" spans="1:9" s="2" customFormat="1" ht="13.6" customHeight="1" thickBot="1">
      <c r="A2" s="1"/>
      <c r="B2" s="265" t="s">
        <v>66</v>
      </c>
      <c r="C2" s="266"/>
      <c r="D2" s="266"/>
      <c r="E2" s="266"/>
      <c r="F2" s="266"/>
      <c r="G2" s="266"/>
      <c r="H2" s="266"/>
      <c r="I2" s="267"/>
    </row>
    <row r="3" spans="1:9" s="2" customFormat="1" ht="13.6" customHeight="1" thickBot="1">
      <c r="A3" s="1"/>
      <c r="C3" s="221" t="s">
        <v>195</v>
      </c>
      <c r="D3" s="221" t="s">
        <v>196</v>
      </c>
      <c r="E3" s="221" t="s">
        <v>197</v>
      </c>
      <c r="F3" s="221" t="s">
        <v>198</v>
      </c>
    </row>
    <row r="4" spans="1:9" s="2" customFormat="1" ht="13.6" customHeight="1">
      <c r="A4" s="1"/>
      <c r="B4" s="268" t="s">
        <v>38</v>
      </c>
      <c r="C4" s="270" t="s">
        <v>54</v>
      </c>
      <c r="D4" s="270"/>
      <c r="E4" s="271" t="s">
        <v>58</v>
      </c>
      <c r="F4" s="272"/>
      <c r="H4" s="218" t="s">
        <v>200</v>
      </c>
      <c r="I4" s="3"/>
    </row>
    <row r="5" spans="1:9" s="2" customFormat="1" ht="13.75" thickBot="1">
      <c r="A5" s="1"/>
      <c r="B5" s="269"/>
      <c r="C5" s="70" t="s">
        <v>55</v>
      </c>
      <c r="D5" s="70" t="s">
        <v>56</v>
      </c>
      <c r="E5" s="70" t="s">
        <v>55</v>
      </c>
      <c r="F5" s="71" t="s">
        <v>57</v>
      </c>
      <c r="I5" s="3"/>
    </row>
    <row r="6" spans="1:9" s="2" customFormat="1" ht="13.6" customHeight="1">
      <c r="A6" s="1"/>
      <c r="B6" s="6" t="s">
        <v>9</v>
      </c>
      <c r="C6" s="72">
        <v>4</v>
      </c>
      <c r="D6" s="72">
        <v>1490</v>
      </c>
      <c r="E6" s="73">
        <v>8</v>
      </c>
      <c r="F6" s="74">
        <v>3.29</v>
      </c>
      <c r="I6" s="3"/>
    </row>
    <row r="7" spans="1:9" s="2" customFormat="1" ht="13.6" customHeight="1">
      <c r="A7" s="1"/>
      <c r="B7" s="8" t="s">
        <v>10</v>
      </c>
      <c r="C7" s="75">
        <v>4</v>
      </c>
      <c r="D7" s="75">
        <v>985</v>
      </c>
      <c r="E7" s="76">
        <v>6</v>
      </c>
      <c r="F7" s="77">
        <v>2.4900000000000002</v>
      </c>
      <c r="I7" s="3"/>
    </row>
    <row r="8" spans="1:9" s="2" customFormat="1" ht="14.25" customHeight="1" thickBot="1">
      <c r="A8" s="1"/>
      <c r="B8" s="78" t="s">
        <v>11</v>
      </c>
      <c r="C8" s="79">
        <v>3</v>
      </c>
      <c r="D8" s="79">
        <v>1350</v>
      </c>
      <c r="E8" s="80">
        <v>5</v>
      </c>
      <c r="F8" s="81">
        <v>2.89</v>
      </c>
      <c r="I8" s="3"/>
    </row>
    <row r="9" spans="1:9" s="2" customFormat="1" ht="13.6" customHeight="1" thickBot="1">
      <c r="A9" s="1"/>
    </row>
    <row r="10" spans="1:9" s="2" customFormat="1" ht="66.599999999999994" customHeight="1" thickBot="1">
      <c r="A10" s="1"/>
      <c r="B10" s="248" t="s">
        <v>209</v>
      </c>
      <c r="C10" s="249"/>
      <c r="D10" s="249"/>
      <c r="E10" s="249"/>
      <c r="F10" s="249"/>
      <c r="G10" s="249"/>
      <c r="H10" s="249"/>
      <c r="I10" s="250"/>
    </row>
    <row r="11" spans="1:9" s="12" customFormat="1" ht="13.6" customHeight="1" thickBot="1">
      <c r="B11" s="13"/>
      <c r="C11" s="13"/>
      <c r="D11" s="13"/>
      <c r="E11" s="13"/>
      <c r="F11" s="13"/>
      <c r="G11" s="13"/>
      <c r="H11" s="13"/>
      <c r="I11" s="13"/>
    </row>
    <row r="12" spans="1:9" s="2" customFormat="1" ht="13.6" customHeight="1">
      <c r="A12" s="1"/>
    </row>
    <row r="13" spans="1:9" s="2" customFormat="1" ht="15.55" customHeight="1">
      <c r="A13" s="2" t="s">
        <v>12</v>
      </c>
      <c r="B13" s="82" t="s">
        <v>199</v>
      </c>
      <c r="C13" s="83" t="s">
        <v>196</v>
      </c>
      <c r="D13" s="84" t="s">
        <v>198</v>
      </c>
      <c r="E13" s="85"/>
      <c r="F13" s="273" t="s">
        <v>201</v>
      </c>
      <c r="G13" s="274"/>
      <c r="H13" s="2" t="s">
        <v>204</v>
      </c>
    </row>
    <row r="14" spans="1:9" s="2" customFormat="1" ht="15.55" customHeight="1">
      <c r="B14" s="45" t="s">
        <v>195</v>
      </c>
      <c r="C14" s="86" cm="1">
        <f t="array" ref="C14">SUM(C6:C8*D6:D8)</f>
        <v>13950</v>
      </c>
      <c r="D14" s="86" cm="1">
        <f t="array" ref="D14">SUM(C6:C8*F6:F8)</f>
        <v>31.79</v>
      </c>
      <c r="E14" s="85"/>
      <c r="F14" s="87" t="s">
        <v>202</v>
      </c>
      <c r="G14" s="88">
        <f>C14/D14</f>
        <v>438.81723812519664</v>
      </c>
      <c r="H14" s="2" t="s">
        <v>205</v>
      </c>
    </row>
    <row r="15" spans="1:9" s="2" customFormat="1" ht="15.55" customHeight="1">
      <c r="B15" s="89" t="s">
        <v>197</v>
      </c>
      <c r="C15" s="86" cm="1">
        <f t="array" ref="C15">SUM(E6:E8*D6:D8)</f>
        <v>24580</v>
      </c>
      <c r="D15" s="86" cm="1">
        <f t="array" ref="D15">SUM(E6:E8*F6:F8)</f>
        <v>55.710000000000008</v>
      </c>
      <c r="F15" s="87" t="s">
        <v>203</v>
      </c>
      <c r="G15" s="90">
        <f>C15/D15</f>
        <v>441.21342667384664</v>
      </c>
      <c r="H15" s="218" t="s">
        <v>206</v>
      </c>
    </row>
    <row r="16" spans="1:9" s="2" customFormat="1" ht="15.55" customHeight="1">
      <c r="B16" s="41"/>
      <c r="C16" s="42"/>
      <c r="D16" s="42"/>
      <c r="E16" s="42"/>
      <c r="F16" s="91" t="s">
        <v>207</v>
      </c>
      <c r="G16" s="90">
        <f>GEOMEAN(G14:G15)</f>
        <v>440.01370128300704</v>
      </c>
      <c r="H16" s="2" t="s">
        <v>208</v>
      </c>
    </row>
    <row r="17" spans="1:7" s="2" customFormat="1" ht="15.55" customHeight="1">
      <c r="B17" s="263" t="s">
        <v>52</v>
      </c>
      <c r="C17" s="92" t="s">
        <v>212</v>
      </c>
      <c r="D17" s="92" t="s">
        <v>213</v>
      </c>
      <c r="E17" s="93" t="s">
        <v>214</v>
      </c>
    </row>
    <row r="18" spans="1:7" s="2" customFormat="1" ht="15.55" customHeight="1">
      <c r="B18" s="264"/>
      <c r="C18" s="94">
        <f>C14/C15</f>
        <v>0.56753458096013021</v>
      </c>
      <c r="D18" s="95">
        <f>D14/D15</f>
        <v>0.57063363848501159</v>
      </c>
      <c r="E18" s="95">
        <f>SQRT(C18*D18)</f>
        <v>0.56908200015405996</v>
      </c>
      <c r="F18" s="216" t="s">
        <v>216</v>
      </c>
    </row>
    <row r="19" spans="1:7" s="2" customFormat="1" ht="15.55" customHeight="1">
      <c r="E19" s="2" t="s">
        <v>215</v>
      </c>
    </row>
    <row r="20" spans="1:7" ht="15.55" customHeight="1">
      <c r="A20" s="96" t="s">
        <v>8</v>
      </c>
      <c r="B20" s="97" t="s">
        <v>67</v>
      </c>
      <c r="C20" s="86">
        <v>377</v>
      </c>
    </row>
    <row r="21" spans="1:7" ht="15.55" customHeight="1">
      <c r="B21" s="89" t="s">
        <v>210</v>
      </c>
      <c r="C21" s="98">
        <f>G16/C20</f>
        <v>1.1671450962413981</v>
      </c>
    </row>
    <row r="22" spans="1:7" ht="15.55" customHeight="1">
      <c r="B22" s="231" t="s">
        <v>211</v>
      </c>
      <c r="E22" s="99"/>
    </row>
    <row r="23" spans="1:7" ht="15.55" customHeight="1">
      <c r="A23" s="96" t="s">
        <v>14</v>
      </c>
      <c r="B23" s="100" t="s">
        <v>207</v>
      </c>
      <c r="C23" s="232">
        <f>1/G16</f>
        <v>2.2726565038410523E-3</v>
      </c>
      <c r="D23" s="96" t="s">
        <v>217</v>
      </c>
      <c r="G23" s="96" t="s">
        <v>218</v>
      </c>
    </row>
    <row r="24" spans="1:7" ht="15.55" customHeight="1">
      <c r="B24" s="101" t="s">
        <v>214</v>
      </c>
      <c r="C24" s="102">
        <f>1/E18</f>
        <v>1.7572160070592346</v>
      </c>
      <c r="D24" s="96" t="s">
        <v>219</v>
      </c>
    </row>
    <row r="25" spans="1:7" ht="15.55" customHeight="1">
      <c r="B25" s="103"/>
      <c r="C25" s="102"/>
    </row>
    <row r="26" spans="1:7" ht="15.55" customHeight="1">
      <c r="B26" s="104"/>
      <c r="C26" s="98"/>
    </row>
    <row r="27" spans="1:7" ht="15.55" customHeight="1"/>
    <row r="28" spans="1:7" ht="15.55" customHeight="1"/>
    <row r="29" spans="1:7" ht="15.55" customHeight="1"/>
    <row r="30" spans="1:7" ht="15.55" customHeight="1"/>
  </sheetData>
  <mergeCells count="7">
    <mergeCell ref="B17:B18"/>
    <mergeCell ref="B2:I2"/>
    <mergeCell ref="B4:B5"/>
    <mergeCell ref="C4:D4"/>
    <mergeCell ref="E4:F4"/>
    <mergeCell ref="B10:I10"/>
    <mergeCell ref="F13:G13"/>
  </mergeCells>
  <pageMargins left="0.75" right="0.75" top="1" bottom="1" header="0.5" footer="0.5"/>
  <pageSetup paperSize="9" scale="61"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ACC2E-D814-424A-B001-C167E68068D6}">
  <sheetPr>
    <tabColor theme="4"/>
  </sheetPr>
  <dimension ref="A1:T60"/>
  <sheetViews>
    <sheetView tabSelected="1" topLeftCell="A4" zoomScale="160" zoomScaleNormal="160" workbookViewId="0">
      <selection activeCell="N16" sqref="N16"/>
    </sheetView>
  </sheetViews>
  <sheetFormatPr defaultColWidth="9.125" defaultRowHeight="14.4" customHeight="1"/>
  <cols>
    <col min="1" max="1" width="3.375" style="96" customWidth="1"/>
    <col min="2" max="2" width="14.75" style="96" bestFit="1" customWidth="1"/>
    <col min="3" max="10" width="10.875" style="96" customWidth="1"/>
    <col min="11" max="11" width="11.625" style="96" customWidth="1"/>
    <col min="12" max="12" width="12.125" style="96" customWidth="1"/>
    <col min="13" max="14" width="10.875" style="96" customWidth="1"/>
    <col min="15" max="15" width="20.5" style="96" bestFit="1" customWidth="1"/>
    <col min="16" max="16" width="10.125" style="96" bestFit="1" customWidth="1"/>
    <col min="17" max="16384" width="9.125" style="96"/>
  </cols>
  <sheetData>
    <row r="1" spans="1:12" s="2" customFormat="1" ht="14.4" customHeight="1" thickBot="1">
      <c r="A1" s="1"/>
    </row>
    <row r="2" spans="1:12" s="2" customFormat="1" ht="14.4" customHeight="1" thickBot="1">
      <c r="A2" s="1"/>
      <c r="B2" s="265" t="s">
        <v>72</v>
      </c>
      <c r="C2" s="266"/>
      <c r="D2" s="266"/>
      <c r="E2" s="266"/>
      <c r="F2" s="266"/>
      <c r="G2" s="266"/>
      <c r="H2" s="266"/>
      <c r="I2" s="267"/>
    </row>
    <row r="3" spans="1:12" s="2" customFormat="1" ht="14.4" customHeight="1" thickBot="1">
      <c r="A3" s="1"/>
    </row>
    <row r="4" spans="1:12" s="2" customFormat="1" ht="29" customHeight="1">
      <c r="A4" s="1"/>
      <c r="B4" s="268" t="s">
        <v>38</v>
      </c>
      <c r="C4" s="270" t="s">
        <v>60</v>
      </c>
      <c r="D4" s="270"/>
      <c r="E4" s="271" t="s">
        <v>59</v>
      </c>
      <c r="F4" s="272"/>
      <c r="I4" s="3"/>
      <c r="J4" s="2" t="s">
        <v>225</v>
      </c>
    </row>
    <row r="5" spans="1:12" s="2" customFormat="1" ht="14.4" customHeight="1" thickBot="1">
      <c r="A5" s="1"/>
      <c r="B5" s="269"/>
      <c r="C5" s="70">
        <v>2021</v>
      </c>
      <c r="D5" s="70">
        <v>2022</v>
      </c>
      <c r="E5" s="70">
        <v>2021</v>
      </c>
      <c r="F5" s="71">
        <v>2022</v>
      </c>
      <c r="I5" s="3"/>
    </row>
    <row r="6" spans="1:12" s="2" customFormat="1" ht="14.4" customHeight="1">
      <c r="A6" s="1"/>
      <c r="B6" s="6" t="s">
        <v>71</v>
      </c>
      <c r="C6" s="72">
        <v>450</v>
      </c>
      <c r="D6" s="72">
        <v>480</v>
      </c>
      <c r="E6" s="72">
        <v>4000</v>
      </c>
      <c r="F6" s="72">
        <v>2000</v>
      </c>
      <c r="I6" s="3"/>
    </row>
    <row r="7" spans="1:12" s="2" customFormat="1" ht="14.4" customHeight="1">
      <c r="A7" s="1"/>
      <c r="B7" s="8" t="s">
        <v>17</v>
      </c>
      <c r="C7" s="75">
        <v>700</v>
      </c>
      <c r="D7" s="75">
        <v>750</v>
      </c>
      <c r="E7" s="75">
        <v>2400</v>
      </c>
      <c r="F7" s="75">
        <v>4000</v>
      </c>
      <c r="I7" s="3"/>
    </row>
    <row r="8" spans="1:12" s="2" customFormat="1" ht="14.4" customHeight="1" thickBot="1">
      <c r="A8" s="1"/>
      <c r="B8" s="78" t="s">
        <v>18</v>
      </c>
      <c r="C8" s="79">
        <v>900</v>
      </c>
      <c r="D8" s="79">
        <v>960</v>
      </c>
      <c r="E8" s="79">
        <v>1600</v>
      </c>
      <c r="F8" s="79">
        <v>4000</v>
      </c>
      <c r="I8" s="3"/>
    </row>
    <row r="9" spans="1:12" s="2" customFormat="1" ht="14.4" customHeight="1" thickBot="1">
      <c r="A9" s="1"/>
    </row>
    <row r="10" spans="1:12" s="2" customFormat="1" ht="56.95" customHeight="1" thickBot="1">
      <c r="A10" s="1"/>
      <c r="B10" s="265" t="s">
        <v>73</v>
      </c>
      <c r="C10" s="266"/>
      <c r="D10" s="266"/>
      <c r="E10" s="266"/>
      <c r="F10" s="266"/>
      <c r="G10" s="266"/>
      <c r="H10" s="266"/>
      <c r="I10" s="267"/>
    </row>
    <row r="11" spans="1:12" s="12" customFormat="1" ht="14.4" customHeight="1" thickBot="1">
      <c r="B11" s="13"/>
      <c r="C11" s="13"/>
      <c r="D11" s="13"/>
      <c r="E11" s="13"/>
      <c r="F11" s="13"/>
      <c r="G11" s="13"/>
      <c r="H11" s="13"/>
      <c r="I11" s="13"/>
    </row>
    <row r="12" spans="1:12" s="2" customFormat="1" ht="14.4" customHeight="1" thickBot="1">
      <c r="A12" s="1"/>
      <c r="C12" s="221" t="s">
        <v>223</v>
      </c>
      <c r="D12" s="221" t="s">
        <v>224</v>
      </c>
      <c r="E12" s="221" t="s">
        <v>226</v>
      </c>
      <c r="F12" s="221" t="s">
        <v>227</v>
      </c>
    </row>
    <row r="13" spans="1:12" s="2" customFormat="1" ht="14.4" customHeight="1">
      <c r="A13" s="1"/>
      <c r="B13" s="268" t="s">
        <v>38</v>
      </c>
      <c r="C13" s="270" t="s">
        <v>60</v>
      </c>
      <c r="D13" s="270"/>
      <c r="E13" s="270" t="s">
        <v>59</v>
      </c>
      <c r="F13" s="270"/>
      <c r="G13" s="270" t="s">
        <v>61</v>
      </c>
      <c r="H13" s="270" t="s">
        <v>19</v>
      </c>
      <c r="I13" s="270" t="s">
        <v>62</v>
      </c>
      <c r="J13" s="270" t="s">
        <v>63</v>
      </c>
      <c r="K13" s="270" t="s">
        <v>64</v>
      </c>
      <c r="L13" s="276" t="s">
        <v>20</v>
      </c>
    </row>
    <row r="14" spans="1:12" s="2" customFormat="1" ht="14.4" customHeight="1" thickBot="1">
      <c r="A14" s="1"/>
      <c r="B14" s="269"/>
      <c r="C14" s="70">
        <v>2021</v>
      </c>
      <c r="D14" s="70">
        <v>2022</v>
      </c>
      <c r="E14" s="70">
        <v>2021</v>
      </c>
      <c r="F14" s="70">
        <v>2022</v>
      </c>
      <c r="G14" s="70">
        <v>2021</v>
      </c>
      <c r="H14" s="70">
        <v>2022</v>
      </c>
      <c r="I14" s="275"/>
      <c r="J14" s="275"/>
      <c r="K14" s="70">
        <v>2021</v>
      </c>
      <c r="L14" s="71">
        <v>2022</v>
      </c>
    </row>
    <row r="15" spans="1:12" s="2" customFormat="1" ht="14.4" customHeight="1">
      <c r="A15" s="1"/>
      <c r="B15" s="6" t="s">
        <v>71</v>
      </c>
      <c r="C15" s="157">
        <v>450</v>
      </c>
      <c r="D15" s="157">
        <v>480</v>
      </c>
      <c r="E15" s="157">
        <v>4000</v>
      </c>
      <c r="F15" s="157">
        <v>2000</v>
      </c>
      <c r="G15" s="72"/>
      <c r="H15" s="72"/>
      <c r="I15" s="158"/>
      <c r="J15" s="158"/>
      <c r="K15" s="159"/>
      <c r="L15" s="159"/>
    </row>
    <row r="16" spans="1:12" s="2" customFormat="1" ht="14.4" customHeight="1">
      <c r="A16" s="1"/>
      <c r="B16" s="8" t="s">
        <v>17</v>
      </c>
      <c r="C16" s="160">
        <v>700</v>
      </c>
      <c r="D16" s="160">
        <v>750</v>
      </c>
      <c r="E16" s="160">
        <v>2400</v>
      </c>
      <c r="F16" s="160">
        <v>4000</v>
      </c>
      <c r="G16" s="75"/>
      <c r="H16" s="75"/>
      <c r="I16" s="158"/>
      <c r="J16" s="158"/>
      <c r="K16" s="159"/>
      <c r="L16" s="159"/>
    </row>
    <row r="17" spans="1:20" s="2" customFormat="1" ht="14.4" customHeight="1" thickBot="1">
      <c r="A17" s="1"/>
      <c r="B17" s="8" t="s">
        <v>18</v>
      </c>
      <c r="C17" s="161">
        <v>900</v>
      </c>
      <c r="D17" s="161">
        <v>960</v>
      </c>
      <c r="E17" s="161">
        <v>1600</v>
      </c>
      <c r="F17" s="161">
        <v>4000</v>
      </c>
      <c r="G17" s="162"/>
      <c r="H17" s="162"/>
      <c r="I17" s="158"/>
      <c r="J17" s="158"/>
      <c r="K17" s="159"/>
      <c r="L17" s="159"/>
    </row>
    <row r="18" spans="1:20" s="2" customFormat="1" ht="14.4" customHeight="1" thickBot="1">
      <c r="A18" s="1"/>
      <c r="B18" s="163" t="s">
        <v>65</v>
      </c>
      <c r="C18" s="164"/>
      <c r="D18" s="164"/>
      <c r="E18" s="164">
        <f>SUM(E15:E17)</f>
        <v>8000</v>
      </c>
      <c r="F18" s="164">
        <f>SUM(F15:F17)</f>
        <v>10000</v>
      </c>
      <c r="G18" s="164"/>
      <c r="H18" s="164"/>
      <c r="I18" s="165"/>
      <c r="J18" s="165"/>
      <c r="K18" s="165"/>
      <c r="L18" s="165"/>
    </row>
    <row r="19" spans="1:20" s="2" customFormat="1" ht="14.4" customHeight="1" thickBot="1">
      <c r="A19" s="1"/>
      <c r="K19" s="2" t="s">
        <v>222</v>
      </c>
    </row>
    <row r="20" spans="1:20" s="2" customFormat="1" ht="14.4" customHeight="1" thickBot="1">
      <c r="A20" s="1"/>
      <c r="B20" s="277" t="s">
        <v>70</v>
      </c>
      <c r="C20" s="278"/>
      <c r="D20" s="278"/>
      <c r="E20" s="278"/>
      <c r="F20" s="278"/>
      <c r="G20" s="278"/>
      <c r="H20" s="278"/>
      <c r="I20" s="279"/>
      <c r="K20" s="233" t="s">
        <v>220</v>
      </c>
    </row>
    <row r="21" spans="1:20" s="2" customFormat="1" ht="14.4" customHeight="1" thickBot="1">
      <c r="A21" s="1"/>
      <c r="K21" s="238" t="s">
        <v>221</v>
      </c>
    </row>
    <row r="22" spans="1:20" s="2" customFormat="1" ht="14.4" customHeight="1" thickBot="1">
      <c r="A22" s="1"/>
      <c r="B22" s="2" t="s">
        <v>165</v>
      </c>
      <c r="C22" s="166" t="s">
        <v>163</v>
      </c>
      <c r="D22" s="167" t="s">
        <v>164</v>
      </c>
      <c r="F22" s="168" t="s">
        <v>21</v>
      </c>
    </row>
    <row r="23" spans="1:20" s="2" customFormat="1" ht="14.4" customHeight="1" thickBot="1">
      <c r="A23" s="1"/>
      <c r="B23" s="169" t="s">
        <v>161</v>
      </c>
      <c r="C23" s="170" cm="1">
        <f t="array" ref="C23">SUM(E15:E17*C15:C17)</f>
        <v>4920000</v>
      </c>
      <c r="D23" s="171" cm="1">
        <f t="array" ref="D23">SUM(E15:E17*D15:D17)</f>
        <v>5256000</v>
      </c>
      <c r="F23" s="236">
        <f>D23/C23</f>
        <v>1.0682926829268293</v>
      </c>
      <c r="G23" s="2" t="s">
        <v>4</v>
      </c>
      <c r="J23" s="213" t="s">
        <v>245</v>
      </c>
    </row>
    <row r="24" spans="1:20" s="2" customFormat="1" ht="14.4" customHeight="1" thickBot="1">
      <c r="A24" s="1"/>
      <c r="B24" s="172" t="s">
        <v>162</v>
      </c>
      <c r="C24" s="173" cm="1">
        <f t="array" ref="C24">SUM(F15:F17*C15:C17)</f>
        <v>7300000</v>
      </c>
      <c r="D24" s="174" cm="1">
        <f t="array" ref="D24">SUM(F15:F17*D15:D17)</f>
        <v>7800000</v>
      </c>
      <c r="F24" s="237">
        <f>D24/C24</f>
        <v>1.0684931506849316</v>
      </c>
      <c r="G24" s="2" t="s">
        <v>5</v>
      </c>
      <c r="I24" s="179" t="s">
        <v>31</v>
      </c>
      <c r="J24" s="180">
        <f>F18/E18</f>
        <v>1.25</v>
      </c>
      <c r="K24" s="2" t="s">
        <v>240</v>
      </c>
    </row>
    <row r="25" spans="1:20" s="2" customFormat="1" ht="14.4" customHeight="1" thickBot="1">
      <c r="A25" s="1"/>
      <c r="I25" s="183" t="s">
        <v>33</v>
      </c>
      <c r="J25" s="184">
        <f>C35</f>
        <v>1.1869918699186992</v>
      </c>
      <c r="K25" s="234">
        <f>J24*J25</f>
        <v>1.4837398373983741</v>
      </c>
      <c r="L25" s="218" t="s">
        <v>241</v>
      </c>
      <c r="T25" s="239" t="s">
        <v>243</v>
      </c>
    </row>
    <row r="26" spans="1:20" s="2" customFormat="1" ht="14.4" customHeight="1" thickBot="1">
      <c r="A26" s="1"/>
      <c r="B26" s="168" t="s">
        <v>22</v>
      </c>
      <c r="C26" s="175">
        <f>C24/C23</f>
        <v>1.4837398373983739</v>
      </c>
      <c r="D26" s="176">
        <f>D24/D23</f>
        <v>1.4840182648401827</v>
      </c>
      <c r="F26" s="177">
        <f>F23*D26</f>
        <v>1.5853658536585367</v>
      </c>
      <c r="G26" s="234">
        <f>D24/C23</f>
        <v>1.5853658536585367</v>
      </c>
      <c r="I26" s="183" t="s">
        <v>34</v>
      </c>
      <c r="J26" s="186">
        <f>F24</f>
        <v>1.0684931506849316</v>
      </c>
      <c r="K26" s="2" t="s">
        <v>239</v>
      </c>
      <c r="P26" s="216" t="s">
        <v>244</v>
      </c>
    </row>
    <row r="27" spans="1:20" s="2" customFormat="1" ht="14.4" customHeight="1" thickBot="1">
      <c r="A27" s="1"/>
      <c r="C27" s="2" t="s">
        <v>233</v>
      </c>
      <c r="D27" s="2" t="s">
        <v>5</v>
      </c>
      <c r="F27" s="168" t="s">
        <v>23</v>
      </c>
      <c r="I27" s="181" t="s">
        <v>23</v>
      </c>
      <c r="J27" s="185">
        <f>F26</f>
        <v>1.5853658536585367</v>
      </c>
      <c r="K27" s="185">
        <f>J24*J25*J26</f>
        <v>1.5853658536585369</v>
      </c>
      <c r="L27" s="213" t="s">
        <v>238</v>
      </c>
    </row>
    <row r="28" spans="1:20" s="2" customFormat="1" ht="14.4" customHeight="1" thickBot="1">
      <c r="A28" s="1"/>
      <c r="K28" s="2" t="s">
        <v>242</v>
      </c>
    </row>
    <row r="29" spans="1:20" s="2" customFormat="1" ht="14.4" customHeight="1" thickBot="1">
      <c r="A29" s="178" t="s">
        <v>2</v>
      </c>
      <c r="B29" s="277" t="s">
        <v>68</v>
      </c>
      <c r="C29" s="278"/>
      <c r="D29" s="278"/>
      <c r="E29" s="278"/>
      <c r="F29" s="278"/>
      <c r="G29" s="278"/>
      <c r="H29" s="278"/>
      <c r="I29" s="279"/>
      <c r="O29" s="300"/>
    </row>
    <row r="30" spans="1:20" s="2" customFormat="1" ht="14.4" customHeight="1" thickBot="1">
      <c r="A30" s="1"/>
    </row>
    <row r="31" spans="1:20" s="2" customFormat="1" ht="14.4" customHeight="1" thickBot="1">
      <c r="B31" s="220" t="s">
        <v>228</v>
      </c>
      <c r="C31" s="166" t="s">
        <v>231</v>
      </c>
      <c r="D31" s="167" t="s">
        <v>232</v>
      </c>
      <c r="F31" s="168" t="s">
        <v>24</v>
      </c>
      <c r="G31" s="2" t="s">
        <v>235</v>
      </c>
    </row>
    <row r="32" spans="1:20" s="2" customFormat="1" ht="14.4" customHeight="1">
      <c r="A32" s="1"/>
      <c r="B32" s="169" t="s">
        <v>229</v>
      </c>
      <c r="C32" s="170" cm="1">
        <f t="array" ref="C32">SUM(E15:E17*C15:C17)/SUM(E15:E17)</f>
        <v>615</v>
      </c>
      <c r="D32" s="171" cm="1">
        <f t="array" ref="D32">SUM(E15:E17*D15:D17)/SUM(E15:E17)</f>
        <v>657</v>
      </c>
      <c r="F32" s="236">
        <f>D32/C32</f>
        <v>1.0682926829268293</v>
      </c>
      <c r="G32" s="2" t="s">
        <v>237</v>
      </c>
    </row>
    <row r="33" spans="1:19" s="2" customFormat="1" ht="14.4" customHeight="1" thickBot="1">
      <c r="A33" s="1"/>
      <c r="B33" s="172" t="s">
        <v>230</v>
      </c>
      <c r="C33" s="173" cm="1">
        <f t="array" ref="C33">SUM(F15:F17*C15:C17)/SUM(F15:F17)</f>
        <v>730</v>
      </c>
      <c r="D33" s="174" cm="1">
        <f t="array" ref="D33">SUM(F15:F17*D15:D17)/SUM(F15:F17)</f>
        <v>780</v>
      </c>
      <c r="F33" s="237">
        <f>D33/C33</f>
        <v>1.0684931506849316</v>
      </c>
    </row>
    <row r="34" spans="1:19" s="2" customFormat="1" ht="14.4" customHeight="1" thickBot="1">
      <c r="A34" s="1"/>
    </row>
    <row r="35" spans="1:19" s="2" customFormat="1" ht="14.4" customHeight="1" thickBot="1">
      <c r="A35" s="1"/>
      <c r="B35" s="168" t="s">
        <v>25</v>
      </c>
      <c r="C35" s="175">
        <f>C33/C32</f>
        <v>1.1869918699186992</v>
      </c>
      <c r="D35" s="176">
        <f>D33/D32</f>
        <v>1.1872146118721461</v>
      </c>
      <c r="F35" s="235">
        <f>D33/C32</f>
        <v>1.2682926829268293</v>
      </c>
    </row>
    <row r="36" spans="1:19" s="2" customFormat="1" ht="14.4" customHeight="1" thickBot="1">
      <c r="A36" s="1"/>
      <c r="B36" s="2" t="s">
        <v>236</v>
      </c>
      <c r="F36" s="168" t="s">
        <v>26</v>
      </c>
      <c r="G36" s="2" t="s">
        <v>234</v>
      </c>
    </row>
    <row r="37" spans="1:19" s="2" customFormat="1" ht="14.4" customHeight="1" thickBot="1">
      <c r="A37" s="1"/>
    </row>
    <row r="38" spans="1:19" s="2" customFormat="1" ht="14.4" customHeight="1" thickBot="1">
      <c r="A38" s="178" t="s">
        <v>3</v>
      </c>
      <c r="B38" s="277" t="s">
        <v>69</v>
      </c>
      <c r="C38" s="278"/>
      <c r="D38" s="278"/>
      <c r="E38" s="278"/>
      <c r="F38" s="278"/>
      <c r="G38" s="278"/>
      <c r="H38" s="278"/>
      <c r="I38" s="279"/>
    </row>
    <row r="39" spans="1:19" s="2" customFormat="1" ht="14.4" customHeight="1" thickBot="1">
      <c r="A39" s="1"/>
      <c r="N39" s="2" t="s">
        <v>246</v>
      </c>
    </row>
    <row r="40" spans="1:19" s="2" customFormat="1" ht="15.75">
      <c r="A40" s="1"/>
      <c r="B40" s="179" t="s">
        <v>27</v>
      </c>
      <c r="C40" s="180">
        <f>F23</f>
        <v>1.0682926829268293</v>
      </c>
      <c r="D40" s="180">
        <f>F32</f>
        <v>1.0682926829268293</v>
      </c>
      <c r="E40" s="179" t="s">
        <v>28</v>
      </c>
      <c r="Q40" s="2" t="s">
        <v>126</v>
      </c>
      <c r="R40" s="2" t="s">
        <v>262</v>
      </c>
    </row>
    <row r="41" spans="1:19" s="2" customFormat="1" ht="16.399999999999999" thickBot="1">
      <c r="A41" s="1"/>
      <c r="B41" s="181" t="s">
        <v>29</v>
      </c>
      <c r="C41" s="182"/>
      <c r="D41" s="182"/>
      <c r="E41" s="181" t="s">
        <v>30</v>
      </c>
      <c r="Q41" s="2" t="s">
        <v>248</v>
      </c>
    </row>
    <row r="42" spans="1:19" s="2" customFormat="1" ht="14.4" customHeight="1" thickBot="1">
      <c r="A42" s="1"/>
      <c r="N42" s="2">
        <v>1</v>
      </c>
      <c r="O42" s="2" t="s">
        <v>260</v>
      </c>
      <c r="P42" s="2" t="s">
        <v>247</v>
      </c>
      <c r="Q42" s="2">
        <v>600000</v>
      </c>
    </row>
    <row r="43" spans="1:19" s="2" customFormat="1">
      <c r="B43" s="179" t="s">
        <v>31</v>
      </c>
      <c r="C43" s="180"/>
      <c r="O43" s="2" t="s">
        <v>261</v>
      </c>
      <c r="P43" s="2" t="s">
        <v>249</v>
      </c>
      <c r="Q43" s="2">
        <v>560000</v>
      </c>
      <c r="R43" s="2" t="s">
        <v>250</v>
      </c>
      <c r="S43" s="2">
        <v>610000</v>
      </c>
    </row>
    <row r="44" spans="1:19" s="2" customFormat="1" ht="13.1">
      <c r="A44" s="1"/>
      <c r="B44" s="183" t="s">
        <v>26</v>
      </c>
      <c r="C44" s="184"/>
      <c r="O44" s="2" t="s">
        <v>259</v>
      </c>
    </row>
    <row r="45" spans="1:19" s="2" customFormat="1" ht="15.05" thickBot="1">
      <c r="A45" s="1"/>
      <c r="B45" s="181" t="s">
        <v>23</v>
      </c>
      <c r="C45" s="185"/>
      <c r="D45" s="185"/>
      <c r="O45" s="2" t="s">
        <v>251</v>
      </c>
      <c r="Q45" s="2">
        <f>Q42-Q43</f>
        <v>40000</v>
      </c>
    </row>
    <row r="46" spans="1:19" s="2" customFormat="1" ht="14.4" customHeight="1" thickBot="1">
      <c r="A46" s="1"/>
    </row>
    <row r="47" spans="1:19" s="2" customFormat="1" ht="14.4" customHeight="1">
      <c r="A47" s="1"/>
      <c r="B47" s="179" t="s">
        <v>31</v>
      </c>
      <c r="C47" s="180"/>
      <c r="F47" s="179" t="s">
        <v>31</v>
      </c>
      <c r="G47" s="180"/>
      <c r="N47" s="2">
        <v>2</v>
      </c>
      <c r="O47" s="2" t="s">
        <v>253</v>
      </c>
      <c r="Q47" s="2" t="s">
        <v>255</v>
      </c>
      <c r="R47" s="2">
        <v>1</v>
      </c>
    </row>
    <row r="48" spans="1:19" s="2" customFormat="1" ht="14.4" customHeight="1">
      <c r="A48" s="1"/>
      <c r="B48" s="183" t="s">
        <v>32</v>
      </c>
      <c r="C48" s="184"/>
      <c r="F48" s="183" t="s">
        <v>33</v>
      </c>
      <c r="G48" s="184"/>
      <c r="O48" s="2" t="s">
        <v>252</v>
      </c>
      <c r="Q48" s="2" t="s">
        <v>256</v>
      </c>
      <c r="R48" s="2">
        <v>1.05</v>
      </c>
    </row>
    <row r="49" spans="1:19" s="2" customFormat="1" ht="14.4" customHeight="1">
      <c r="A49" s="1"/>
      <c r="B49" s="183" t="s">
        <v>28</v>
      </c>
      <c r="C49" s="186"/>
      <c r="F49" s="183" t="s">
        <v>34</v>
      </c>
      <c r="G49" s="186"/>
    </row>
    <row r="50" spans="1:19" s="2" customFormat="1" ht="15.05" thickBot="1">
      <c r="A50" s="1"/>
      <c r="B50" s="181" t="s">
        <v>23</v>
      </c>
      <c r="C50" s="185"/>
      <c r="D50" s="185"/>
      <c r="F50" s="181" t="s">
        <v>23</v>
      </c>
      <c r="G50" s="185"/>
      <c r="H50" s="185"/>
      <c r="P50" s="2" t="s">
        <v>24</v>
      </c>
      <c r="Q50" s="2" t="s">
        <v>257</v>
      </c>
    </row>
    <row r="51" spans="1:19" s="2" customFormat="1" ht="14.4" customHeight="1" thickBot="1">
      <c r="A51" s="1"/>
    </row>
    <row r="52" spans="1:19" ht="16.399999999999999" thickBot="1">
      <c r="B52" s="187" t="s">
        <v>35</v>
      </c>
      <c r="C52" s="188"/>
      <c r="D52" s="188"/>
      <c r="F52" s="187" t="s">
        <v>36</v>
      </c>
      <c r="G52" s="188"/>
      <c r="H52" s="188"/>
      <c r="N52" s="96">
        <v>3</v>
      </c>
      <c r="P52" s="96">
        <v>2019</v>
      </c>
      <c r="Q52" s="96">
        <v>2020</v>
      </c>
      <c r="R52" s="96">
        <v>2019</v>
      </c>
      <c r="S52" s="96">
        <v>2020</v>
      </c>
    </row>
    <row r="53" spans="1:19" ht="14.4" customHeight="1">
      <c r="P53" s="96" t="s">
        <v>263</v>
      </c>
      <c r="R53" s="96" t="s">
        <v>264</v>
      </c>
    </row>
    <row r="54" spans="1:19" ht="14.4" customHeight="1">
      <c r="P54" s="96">
        <v>110</v>
      </c>
      <c r="Q54" s="96">
        <f>P54*1.12</f>
        <v>123.20000000000002</v>
      </c>
    </row>
    <row r="56" spans="1:19" ht="14.4" customHeight="1">
      <c r="O56" s="96" t="s">
        <v>258</v>
      </c>
      <c r="P56" s="240">
        <v>1.07</v>
      </c>
      <c r="R56" s="96" t="s">
        <v>254</v>
      </c>
    </row>
    <row r="57" spans="1:19" ht="14.4" customHeight="1">
      <c r="P57" s="96" t="s">
        <v>265</v>
      </c>
      <c r="R57" s="96" t="s">
        <v>266</v>
      </c>
    </row>
    <row r="58" spans="1:19" ht="14.4" customHeight="1">
      <c r="P58" s="242"/>
      <c r="S58" s="96" t="s">
        <v>267</v>
      </c>
    </row>
    <row r="59" spans="1:19" ht="14.4" customHeight="1">
      <c r="P59" s="242" t="s">
        <v>268</v>
      </c>
      <c r="R59" s="241"/>
    </row>
    <row r="60" spans="1:19" ht="14.4" customHeight="1">
      <c r="P60" s="96" t="s">
        <v>269</v>
      </c>
    </row>
  </sheetData>
  <mergeCells count="15">
    <mergeCell ref="B2:I2"/>
    <mergeCell ref="B4:B5"/>
    <mergeCell ref="C4:D4"/>
    <mergeCell ref="E4:F4"/>
    <mergeCell ref="B10:I10"/>
    <mergeCell ref="J13:J14"/>
    <mergeCell ref="K13:L13"/>
    <mergeCell ref="B20:I20"/>
    <mergeCell ref="B29:I29"/>
    <mergeCell ref="B38:I38"/>
    <mergeCell ref="B13:B14"/>
    <mergeCell ref="C13:D13"/>
    <mergeCell ref="E13:F13"/>
    <mergeCell ref="G13:H13"/>
    <mergeCell ref="I13:I14"/>
  </mergeCells>
  <pageMargins left="0.75" right="0.75" top="1" bottom="1" header="0.5" footer="0.5"/>
  <pageSetup paperSize="9" scale="61" orientation="portrait"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FDF30-F4E7-4EFD-8AEC-80EE30B550BA}">
  <sheetPr>
    <tabColor theme="4"/>
  </sheetPr>
  <dimension ref="A1:J37"/>
  <sheetViews>
    <sheetView workbookViewId="0"/>
  </sheetViews>
  <sheetFormatPr defaultColWidth="9.125" defaultRowHeight="13.6" customHeight="1"/>
  <cols>
    <col min="1" max="1" width="2.625" style="191" customWidth="1"/>
    <col min="2" max="2" width="9.875" style="2" customWidth="1"/>
    <col min="3" max="10" width="11.875" style="2" customWidth="1"/>
    <col min="11" max="16384" width="9.125" style="2"/>
  </cols>
  <sheetData>
    <row r="1" spans="1:10" ht="13.6" customHeight="1" thickBot="1">
      <c r="A1" s="190"/>
    </row>
    <row r="2" spans="1:10" ht="13.1" customHeight="1" thickBot="1">
      <c r="A2" s="190"/>
      <c r="B2" s="280" t="s">
        <v>102</v>
      </c>
      <c r="C2" s="281"/>
      <c r="D2" s="281"/>
      <c r="E2" s="281"/>
      <c r="F2" s="281"/>
      <c r="G2" s="281"/>
      <c r="H2" s="281"/>
      <c r="I2" s="281"/>
      <c r="J2" s="282"/>
    </row>
    <row r="3" spans="1:10" ht="13.6" customHeight="1" thickBot="1"/>
    <row r="4" spans="1:10" ht="40.6" customHeight="1" thickBot="1">
      <c r="A4" s="190"/>
      <c r="B4" s="280" t="s">
        <v>103</v>
      </c>
      <c r="C4" s="281"/>
      <c r="D4" s="281"/>
      <c r="E4" s="281"/>
      <c r="F4" s="281"/>
      <c r="G4" s="281"/>
      <c r="H4" s="281"/>
      <c r="I4" s="281"/>
      <c r="J4" s="282"/>
    </row>
    <row r="5" spans="1:10" s="12" customFormat="1" ht="13.6" customHeight="1" thickBot="1">
      <c r="A5" s="192"/>
      <c r="B5" s="13"/>
      <c r="C5" s="13"/>
      <c r="D5" s="13"/>
      <c r="E5" s="13"/>
      <c r="F5" s="13"/>
      <c r="G5" s="13"/>
    </row>
    <row r="6" spans="1:10" ht="13.6" customHeight="1" thickBot="1">
      <c r="A6" s="190"/>
    </row>
    <row r="7" spans="1:10" ht="13.75" thickBot="1">
      <c r="A7" s="191" t="s">
        <v>2</v>
      </c>
      <c r="B7" s="193"/>
      <c r="C7" s="194" t="s">
        <v>104</v>
      </c>
      <c r="D7" s="194" t="s">
        <v>105</v>
      </c>
      <c r="E7" s="195"/>
      <c r="F7" s="196"/>
    </row>
    <row r="8" spans="1:10" ht="13.6" customHeight="1">
      <c r="B8" s="197"/>
      <c r="C8" s="197">
        <v>1999</v>
      </c>
      <c r="D8" s="198">
        <v>1201</v>
      </c>
      <c r="E8" s="198"/>
      <c r="F8" s="198"/>
    </row>
    <row r="9" spans="1:10" ht="13.6" customHeight="1">
      <c r="B9" s="201"/>
      <c r="C9" s="201">
        <v>2000</v>
      </c>
      <c r="D9" s="199">
        <v>1262</v>
      </c>
      <c r="E9" s="199"/>
      <c r="F9" s="199"/>
    </row>
    <row r="10" spans="1:10" ht="13.6" customHeight="1">
      <c r="B10" s="197"/>
      <c r="C10" s="201">
        <v>2001</v>
      </c>
      <c r="D10" s="199">
        <v>1317</v>
      </c>
      <c r="E10" s="199"/>
      <c r="F10" s="199"/>
    </row>
    <row r="11" spans="1:10" ht="13.6" customHeight="1">
      <c r="B11" s="201"/>
      <c r="C11" s="201">
        <v>2002</v>
      </c>
      <c r="D11" s="199">
        <v>1363</v>
      </c>
      <c r="E11" s="199"/>
      <c r="F11" s="199"/>
    </row>
    <row r="12" spans="1:10" ht="13.6" customHeight="1">
      <c r="B12" s="197"/>
      <c r="C12" s="201">
        <v>2003</v>
      </c>
      <c r="D12" s="199">
        <v>1289</v>
      </c>
      <c r="E12" s="199"/>
      <c r="F12" s="199"/>
    </row>
    <row r="13" spans="1:10" ht="13.6" customHeight="1">
      <c r="B13" s="201"/>
      <c r="C13" s="201">
        <v>2004</v>
      </c>
      <c r="D13" s="199">
        <v>1369</v>
      </c>
      <c r="E13" s="199"/>
      <c r="F13" s="199"/>
    </row>
    <row r="14" spans="1:10" ht="13.6" customHeight="1">
      <c r="B14" s="197"/>
      <c r="C14" s="201">
        <v>2005</v>
      </c>
      <c r="D14" s="199">
        <v>1462</v>
      </c>
      <c r="E14" s="199"/>
      <c r="F14" s="199"/>
    </row>
    <row r="15" spans="1:10" ht="13.6" customHeight="1">
      <c r="B15" s="201"/>
      <c r="C15" s="201">
        <v>2006</v>
      </c>
      <c r="D15" s="199">
        <v>1486</v>
      </c>
      <c r="E15" s="199"/>
      <c r="F15" s="199"/>
    </row>
    <row r="16" spans="1:10" ht="13.6" customHeight="1">
      <c r="B16" s="197"/>
      <c r="C16" s="201">
        <v>2007</v>
      </c>
      <c r="D16" s="199">
        <v>1746</v>
      </c>
      <c r="E16" s="199"/>
      <c r="F16" s="199"/>
    </row>
    <row r="17" spans="2:6" ht="13.6" customHeight="1">
      <c r="B17" s="201"/>
      <c r="C17" s="201">
        <v>2008</v>
      </c>
      <c r="D17" s="199">
        <v>1939</v>
      </c>
      <c r="E17" s="199"/>
      <c r="F17" s="199"/>
    </row>
    <row r="18" spans="2:6" ht="13.6" customHeight="1">
      <c r="B18" s="197"/>
      <c r="C18" s="201">
        <v>2009</v>
      </c>
      <c r="D18" s="199">
        <v>2107</v>
      </c>
      <c r="E18" s="199"/>
      <c r="F18" s="199"/>
    </row>
    <row r="19" spans="2:6" ht="13.6" customHeight="1">
      <c r="B19" s="201"/>
      <c r="C19" s="201">
        <v>2010</v>
      </c>
      <c r="D19" s="199">
        <v>2271</v>
      </c>
      <c r="E19" s="199"/>
      <c r="F19" s="199"/>
    </row>
    <row r="20" spans="2:6" ht="13.6" customHeight="1">
      <c r="B20" s="197"/>
      <c r="C20" s="201">
        <v>2011</v>
      </c>
      <c r="D20" s="199">
        <v>2502</v>
      </c>
      <c r="E20" s="199"/>
      <c r="F20" s="199"/>
    </row>
    <row r="21" spans="2:6" ht="13.6" customHeight="1">
      <c r="B21" s="201"/>
      <c r="C21" s="201">
        <v>2012</v>
      </c>
      <c r="D21" s="199">
        <v>2665</v>
      </c>
      <c r="E21" s="199"/>
      <c r="F21" s="199"/>
    </row>
    <row r="22" spans="2:6" ht="13.6" customHeight="1">
      <c r="B22" s="197"/>
      <c r="C22" s="201">
        <v>2013</v>
      </c>
      <c r="D22" s="199">
        <v>2903</v>
      </c>
      <c r="E22" s="199"/>
      <c r="F22" s="199"/>
    </row>
    <row r="23" spans="2:6" ht="13.6" customHeight="1">
      <c r="B23" s="201"/>
      <c r="C23" s="201">
        <v>2014</v>
      </c>
      <c r="D23" s="199">
        <v>3214</v>
      </c>
      <c r="E23" s="199"/>
      <c r="F23" s="199"/>
    </row>
    <row r="24" spans="2:6" ht="13.6" customHeight="1">
      <c r="B24" s="197"/>
      <c r="C24" s="201">
        <v>2015</v>
      </c>
      <c r="D24" s="199">
        <v>3875</v>
      </c>
      <c r="E24" s="199"/>
      <c r="F24" s="199"/>
    </row>
    <row r="25" spans="2:6" ht="13.6" customHeight="1">
      <c r="B25" s="201"/>
      <c r="C25" s="201">
        <v>2016</v>
      </c>
      <c r="D25" s="199">
        <v>4163</v>
      </c>
      <c r="E25" s="199"/>
      <c r="F25" s="199"/>
    </row>
    <row r="26" spans="2:6" ht="13.6" customHeight="1">
      <c r="B26" s="197"/>
      <c r="C26" s="201">
        <v>2017</v>
      </c>
      <c r="D26" s="199">
        <v>4443</v>
      </c>
      <c r="E26" s="199"/>
      <c r="F26" s="199"/>
    </row>
    <row r="27" spans="2:6" ht="13.6" customHeight="1">
      <c r="B27" s="201"/>
      <c r="C27" s="201">
        <v>2018</v>
      </c>
      <c r="D27" s="199">
        <v>4629</v>
      </c>
      <c r="E27" s="199"/>
      <c r="F27" s="199"/>
    </row>
    <row r="28" spans="2:6" ht="13.6" customHeight="1">
      <c r="B28" s="197"/>
      <c r="C28" s="201">
        <v>2019</v>
      </c>
      <c r="D28" s="199">
        <v>4530</v>
      </c>
      <c r="E28" s="199"/>
      <c r="F28" s="199"/>
    </row>
    <row r="29" spans="2:6" ht="13.6" customHeight="1" thickBot="1">
      <c r="B29" s="202"/>
      <c r="C29" s="202">
        <v>2020</v>
      </c>
      <c r="D29" s="200">
        <v>4532</v>
      </c>
      <c r="E29" s="200"/>
      <c r="F29" s="200"/>
    </row>
    <row r="30" spans="2:6" ht="13.6" customHeight="1" thickBot="1">
      <c r="B30" s="203"/>
      <c r="C30" s="11"/>
      <c r="D30" s="11"/>
      <c r="E30" s="11"/>
      <c r="F30" s="11"/>
    </row>
    <row r="31" spans="2:6" ht="13.6" customHeight="1" thickBot="1">
      <c r="B31" s="204"/>
      <c r="C31" s="118"/>
      <c r="D31" s="195"/>
      <c r="E31" s="196"/>
    </row>
    <row r="32" spans="2:6" ht="13.6" customHeight="1">
      <c r="B32" s="205" t="s">
        <v>106</v>
      </c>
      <c r="C32" s="206"/>
      <c r="D32" s="207"/>
      <c r="E32" s="206"/>
    </row>
    <row r="33" spans="1:5" ht="13.6" customHeight="1" thickBot="1">
      <c r="B33" s="208" t="s">
        <v>107</v>
      </c>
      <c r="C33" s="24"/>
      <c r="D33" s="209"/>
      <c r="E33" s="210"/>
    </row>
    <row r="35" spans="1:5" ht="13.6" customHeight="1" thickBot="1"/>
    <row r="36" spans="1:5" ht="13.6" customHeight="1">
      <c r="A36" s="191" t="s">
        <v>3</v>
      </c>
      <c r="B36" s="211" t="s">
        <v>108</v>
      </c>
      <c r="C36" s="212"/>
    </row>
    <row r="37" spans="1:5" ht="13.6" customHeight="1" thickBot="1">
      <c r="B37" s="208" t="s">
        <v>109</v>
      </c>
      <c r="C37" s="24"/>
    </row>
  </sheetData>
  <mergeCells count="2">
    <mergeCell ref="B2:J2"/>
    <mergeCell ref="B4:J4"/>
  </mergeCells>
  <pageMargins left="0.75" right="0.75" top="1" bottom="1" header="0.5" footer="0.5"/>
  <pageSetup paperSize="9" orientation="portrait" r:id="rId1"/>
  <headerFooter alignWithMargins="0"/>
  <drawing r:id="rId2"/>
  <legacyDrawing r:id="rId3"/>
  <oleObjects>
    <mc:AlternateContent xmlns:mc="http://schemas.openxmlformats.org/markup-compatibility/2006">
      <mc:Choice Requires="x14">
        <oleObject progId="Equation.3" shapeId="1025" r:id="rId4">
          <objectPr defaultSize="0" autoPict="0" r:id="rId5">
            <anchor moveWithCells="1" sizeWithCells="1">
              <from>
                <xdr:col>2</xdr:col>
                <xdr:colOff>249382</xdr:colOff>
                <xdr:row>30</xdr:row>
                <xdr:rowOff>0</xdr:rowOff>
              </from>
              <to>
                <xdr:col>2</xdr:col>
                <xdr:colOff>349135</xdr:colOff>
                <xdr:row>30</xdr:row>
                <xdr:rowOff>0</xdr:rowOff>
              </to>
            </anchor>
          </objectPr>
        </oleObject>
      </mc:Choice>
      <mc:Fallback>
        <oleObject progId="Equation.3" shapeId="1025"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F06395-0A1D-407B-9208-DC3F4FC99128}">
  <sheetPr>
    <tabColor indexed="23"/>
  </sheetPr>
  <dimension ref="A1:O30"/>
  <sheetViews>
    <sheetView zoomScaleNormal="100" workbookViewId="0"/>
  </sheetViews>
  <sheetFormatPr defaultColWidth="9.125" defaultRowHeight="13.6" customHeight="1"/>
  <cols>
    <col min="1" max="1" width="2.625" style="2" customWidth="1"/>
    <col min="2" max="6" width="12.125" style="2" customWidth="1"/>
    <col min="7" max="7" width="13.25" style="2" customWidth="1"/>
    <col min="8" max="8" width="12.75" style="2" customWidth="1"/>
    <col min="9" max="9" width="12.125" style="2" customWidth="1"/>
    <col min="10" max="16384" width="9.125" style="2"/>
  </cols>
  <sheetData>
    <row r="1" spans="1:15" ht="13.6" customHeight="1" thickBot="1">
      <c r="A1" s="1"/>
    </row>
    <row r="2" spans="1:15" ht="27" customHeight="1" thickBot="1">
      <c r="A2" s="1"/>
      <c r="B2" s="290" t="s">
        <v>81</v>
      </c>
      <c r="C2" s="291"/>
      <c r="D2" s="291"/>
      <c r="E2" s="291"/>
      <c r="F2" s="291"/>
      <c r="G2" s="291"/>
      <c r="H2" s="291"/>
      <c r="I2" s="292"/>
      <c r="J2" s="3"/>
      <c r="K2" s="3"/>
      <c r="L2" s="3"/>
      <c r="M2" s="3"/>
      <c r="N2" s="3"/>
      <c r="O2" s="3"/>
    </row>
    <row r="3" spans="1:15" ht="13.6" customHeight="1" thickBot="1">
      <c r="A3" s="1"/>
      <c r="K3" s="3"/>
    </row>
    <row r="4" spans="1:15" ht="13.6" customHeight="1">
      <c r="A4" s="1"/>
      <c r="B4" s="293" t="s">
        <v>76</v>
      </c>
      <c r="C4" s="295" t="s">
        <v>77</v>
      </c>
      <c r="D4" s="295"/>
      <c r="E4" s="295" t="s">
        <v>78</v>
      </c>
      <c r="F4" s="295"/>
      <c r="G4" s="295" t="s">
        <v>101</v>
      </c>
      <c r="H4" s="296"/>
      <c r="K4" s="3"/>
    </row>
    <row r="5" spans="1:15" ht="13.6" customHeight="1" thickBot="1">
      <c r="A5" s="1"/>
      <c r="B5" s="294"/>
      <c r="C5" s="105">
        <v>2000</v>
      </c>
      <c r="D5" s="105">
        <v>2012</v>
      </c>
      <c r="E5" s="105">
        <v>2000</v>
      </c>
      <c r="F5" s="105">
        <v>2012</v>
      </c>
      <c r="G5" s="105">
        <v>2000</v>
      </c>
      <c r="H5" s="106">
        <v>2012</v>
      </c>
      <c r="K5" s="3"/>
    </row>
    <row r="6" spans="1:15" ht="13.6" customHeight="1">
      <c r="A6" s="1"/>
      <c r="B6" s="6" t="s">
        <v>74</v>
      </c>
      <c r="C6" s="7">
        <v>2070</v>
      </c>
      <c r="D6" s="7">
        <v>2200</v>
      </c>
      <c r="E6" s="107">
        <v>22</v>
      </c>
      <c r="F6" s="107">
        <v>43.3</v>
      </c>
      <c r="G6" s="17">
        <v>45540</v>
      </c>
      <c r="H6" s="17">
        <v>95260</v>
      </c>
      <c r="K6" s="3"/>
    </row>
    <row r="7" spans="1:15" ht="14.25" customHeight="1" thickBot="1">
      <c r="A7" s="1"/>
      <c r="B7" s="8" t="s">
        <v>75</v>
      </c>
      <c r="C7" s="7">
        <v>1224</v>
      </c>
      <c r="D7" s="7">
        <v>1068</v>
      </c>
      <c r="E7" s="108">
        <v>32.5</v>
      </c>
      <c r="F7" s="108">
        <v>136</v>
      </c>
      <c r="G7" s="17">
        <v>39780</v>
      </c>
      <c r="H7" s="17">
        <v>145248</v>
      </c>
      <c r="K7" s="3"/>
    </row>
    <row r="8" spans="1:15" ht="13.6" customHeight="1" thickBot="1">
      <c r="A8" s="1"/>
      <c r="B8" s="109" t="s">
        <v>65</v>
      </c>
      <c r="C8" s="110" t="s">
        <v>15</v>
      </c>
      <c r="D8" s="110" t="s">
        <v>15</v>
      </c>
      <c r="E8" s="110" t="s">
        <v>15</v>
      </c>
      <c r="F8" s="110" t="s">
        <v>15</v>
      </c>
      <c r="G8" s="111">
        <f>SUM(G6:G7)</f>
        <v>85320</v>
      </c>
      <c r="H8" s="111">
        <v>240508</v>
      </c>
      <c r="K8" s="3"/>
    </row>
    <row r="9" spans="1:15" ht="13.6" customHeight="1" thickBot="1">
      <c r="A9" s="1"/>
      <c r="K9" s="3"/>
    </row>
    <row r="10" spans="1:15" ht="27" customHeight="1" thickBot="1">
      <c r="A10" s="1"/>
      <c r="B10" s="290" t="s">
        <v>82</v>
      </c>
      <c r="C10" s="291"/>
      <c r="D10" s="291"/>
      <c r="E10" s="291"/>
      <c r="F10" s="291"/>
      <c r="G10" s="291"/>
      <c r="H10" s="291"/>
      <c r="I10" s="292"/>
      <c r="J10" s="3"/>
      <c r="K10" s="3"/>
      <c r="L10" s="3"/>
      <c r="M10" s="3"/>
      <c r="N10" s="3"/>
      <c r="O10" s="3"/>
    </row>
    <row r="11" spans="1:15" s="12" customFormat="1" ht="13.6" customHeight="1" thickBot="1">
      <c r="B11" s="13"/>
      <c r="C11" s="13"/>
      <c r="D11" s="13"/>
      <c r="E11" s="13"/>
      <c r="F11" s="13"/>
      <c r="G11" s="13"/>
      <c r="H11" s="13"/>
      <c r="I11" s="13"/>
    </row>
    <row r="12" spans="1:15" ht="13.6" customHeight="1" thickBot="1">
      <c r="A12" s="1"/>
    </row>
    <row r="13" spans="1:15" ht="14.25" customHeight="1">
      <c r="B13" s="112"/>
      <c r="C13" s="26"/>
      <c r="D13" s="27"/>
      <c r="E13" s="28"/>
      <c r="F13" s="283" t="s">
        <v>49</v>
      </c>
      <c r="G13" s="284"/>
    </row>
    <row r="14" spans="1:15" ht="14.25" customHeight="1">
      <c r="B14" s="29"/>
      <c r="C14" s="30"/>
      <c r="D14" s="31"/>
      <c r="E14" s="28"/>
      <c r="F14" s="32"/>
      <c r="G14" s="33"/>
    </row>
    <row r="15" spans="1:15" ht="14.25" customHeight="1" thickBot="1">
      <c r="B15" s="34"/>
      <c r="C15" s="35"/>
      <c r="D15" s="36"/>
      <c r="F15" s="37"/>
      <c r="G15" s="38"/>
    </row>
    <row r="16" spans="1:15" ht="14.25" customHeight="1" thickBot="1">
      <c r="B16" s="41"/>
      <c r="C16" s="42"/>
      <c r="D16" s="42"/>
      <c r="E16" s="42"/>
      <c r="F16" s="43"/>
      <c r="G16" s="44"/>
    </row>
    <row r="17" spans="2:7" ht="14.25" customHeight="1">
      <c r="B17" s="285" t="s">
        <v>52</v>
      </c>
      <c r="C17" s="47"/>
      <c r="D17" s="48"/>
      <c r="E17" s="49"/>
      <c r="F17" s="113" t="s">
        <v>51</v>
      </c>
      <c r="G17" s="114"/>
    </row>
    <row r="18" spans="2:7" ht="14.25" customHeight="1" thickBot="1">
      <c r="B18" s="286"/>
      <c r="C18" s="54"/>
      <c r="D18" s="55"/>
      <c r="E18" s="56"/>
      <c r="F18" s="115"/>
      <c r="G18" s="58"/>
    </row>
    <row r="21" spans="2:7" ht="13.6" customHeight="1" thickBot="1"/>
    <row r="22" spans="2:7" ht="13.6" customHeight="1" thickBot="1">
      <c r="B22" s="116" t="s">
        <v>53</v>
      </c>
      <c r="C22" s="60"/>
      <c r="D22" s="60"/>
      <c r="E22" s="60"/>
      <c r="G22" s="61" t="s">
        <v>7</v>
      </c>
    </row>
    <row r="24" spans="2:7" ht="13.6" customHeight="1" thickBot="1"/>
    <row r="25" spans="2:7" ht="13.6" customHeight="1" thickBot="1">
      <c r="B25" s="287" t="s">
        <v>48</v>
      </c>
      <c r="C25" s="288"/>
      <c r="D25" s="289"/>
    </row>
    <row r="26" spans="2:7" ht="13.6" customHeight="1" thickBot="1"/>
    <row r="27" spans="2:7" ht="15.05" customHeight="1" thickBot="1">
      <c r="B27" s="117" t="s">
        <v>76</v>
      </c>
      <c r="C27" s="118"/>
      <c r="D27" s="119"/>
    </row>
    <row r="28" spans="2:7" ht="13.6" customHeight="1">
      <c r="B28" s="120" t="s">
        <v>79</v>
      </c>
      <c r="C28" s="121"/>
      <c r="D28" s="121"/>
    </row>
    <row r="29" spans="2:7" ht="13.6" customHeight="1" thickBot="1">
      <c r="B29" s="122" t="s">
        <v>80</v>
      </c>
      <c r="C29" s="121"/>
      <c r="D29" s="121"/>
    </row>
    <row r="30" spans="2:7" ht="13.6" customHeight="1">
      <c r="B30" s="11"/>
      <c r="C30" s="11"/>
      <c r="D30" s="11"/>
    </row>
  </sheetData>
  <mergeCells count="9">
    <mergeCell ref="F13:G13"/>
    <mergeCell ref="B17:B18"/>
    <mergeCell ref="B25:D25"/>
    <mergeCell ref="B2:I2"/>
    <mergeCell ref="B4:B5"/>
    <mergeCell ref="C4:D4"/>
    <mergeCell ref="E4:F4"/>
    <mergeCell ref="G4:H4"/>
    <mergeCell ref="B10:I10"/>
  </mergeCells>
  <pageMargins left="0.75" right="0.75" top="1" bottom="1" header="0.5" footer="0.5"/>
  <pageSetup paperSize="9" scale="88" orientation="portrait" verticalDpi="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76776-DDE2-4C4A-8185-2FE29B01BF29}">
  <sheetPr>
    <tabColor indexed="23"/>
  </sheetPr>
  <dimension ref="A1:I19"/>
  <sheetViews>
    <sheetView zoomScaleNormal="100" workbookViewId="0"/>
  </sheetViews>
  <sheetFormatPr defaultColWidth="9.125" defaultRowHeight="13.6" customHeight="1"/>
  <cols>
    <col min="1" max="1" width="2.625" style="1" customWidth="1"/>
    <col min="2" max="2" width="18" style="2" customWidth="1"/>
    <col min="3" max="3" width="25.875" style="2" customWidth="1"/>
    <col min="4" max="4" width="23.25" style="2" customWidth="1"/>
    <col min="5" max="16384" width="9.125" style="2"/>
  </cols>
  <sheetData>
    <row r="1" spans="1:9" ht="13.6" customHeight="1" thickBot="1"/>
    <row r="2" spans="1:9" ht="40.6" customHeight="1" thickBot="1">
      <c r="B2" s="248" t="s">
        <v>83</v>
      </c>
      <c r="C2" s="249"/>
      <c r="D2" s="249"/>
      <c r="E2" s="249"/>
      <c r="F2" s="249"/>
      <c r="G2" s="249"/>
      <c r="H2" s="250"/>
      <c r="I2" s="3"/>
    </row>
    <row r="3" spans="1:9" ht="13.6" customHeight="1" thickBot="1"/>
    <row r="4" spans="1:9" ht="47.45" customHeight="1" thickBot="1">
      <c r="B4" s="123" t="s">
        <v>86</v>
      </c>
      <c r="C4" s="124" t="s">
        <v>84</v>
      </c>
      <c r="D4" s="125" t="s">
        <v>85</v>
      </c>
    </row>
    <row r="5" spans="1:9" ht="13.6" customHeight="1">
      <c r="B5" s="6" t="s">
        <v>87</v>
      </c>
      <c r="C5" s="126">
        <v>30</v>
      </c>
      <c r="D5" s="126">
        <v>110</v>
      </c>
    </row>
    <row r="6" spans="1:9" ht="13.6" customHeight="1">
      <c r="B6" s="6" t="s">
        <v>16</v>
      </c>
      <c r="C6" s="126">
        <v>25</v>
      </c>
      <c r="D6" s="126">
        <v>100</v>
      </c>
    </row>
    <row r="7" spans="1:9" ht="13.6" customHeight="1">
      <c r="B7" s="6" t="s">
        <v>88</v>
      </c>
      <c r="C7" s="126">
        <v>10</v>
      </c>
      <c r="D7" s="126">
        <v>105</v>
      </c>
    </row>
    <row r="8" spans="1:9" ht="13.6" customHeight="1">
      <c r="B8" s="6" t="s">
        <v>89</v>
      </c>
      <c r="C8" s="126">
        <v>15</v>
      </c>
      <c r="D8" s="126">
        <v>90</v>
      </c>
    </row>
    <row r="9" spans="1:9" ht="14.25" customHeight="1" thickBot="1">
      <c r="B9" s="8" t="s">
        <v>90</v>
      </c>
      <c r="C9" s="127">
        <v>20</v>
      </c>
      <c r="D9" s="127">
        <v>95</v>
      </c>
    </row>
    <row r="10" spans="1:9" ht="14.25" customHeight="1" thickBot="1">
      <c r="B10" s="109" t="s">
        <v>65</v>
      </c>
      <c r="C10" s="128">
        <f>SUM(C5:C9)</f>
        <v>100</v>
      </c>
      <c r="D10" s="129" t="s">
        <v>15</v>
      </c>
    </row>
    <row r="11" spans="1:9" ht="13.6" customHeight="1" thickBot="1"/>
    <row r="12" spans="1:9" ht="28.5" customHeight="1" thickBot="1">
      <c r="B12" s="248" t="s">
        <v>91</v>
      </c>
      <c r="C12" s="249"/>
      <c r="D12" s="249"/>
      <c r="E12" s="249"/>
      <c r="F12" s="249"/>
      <c r="G12" s="249"/>
      <c r="H12" s="250"/>
      <c r="I12" s="3"/>
    </row>
    <row r="13" spans="1:9" s="12" customFormat="1" ht="13.6" customHeight="1" thickBot="1">
      <c r="B13" s="13"/>
      <c r="C13" s="13"/>
      <c r="D13" s="13"/>
      <c r="E13" s="13"/>
      <c r="F13" s="13"/>
      <c r="G13" s="13"/>
      <c r="H13" s="13"/>
    </row>
    <row r="14" spans="1:9" ht="13.6" customHeight="1" thickBot="1"/>
    <row r="15" spans="1:9" ht="15.05" customHeight="1">
      <c r="A15" s="69" t="s">
        <v>2</v>
      </c>
      <c r="B15" s="130"/>
      <c r="C15" s="40"/>
    </row>
    <row r="16" spans="1:9" ht="15.05" customHeight="1">
      <c r="B16" s="131"/>
      <c r="C16" s="46"/>
    </row>
    <row r="17" spans="1:3" ht="15.05" customHeight="1" thickBot="1">
      <c r="B17" s="132"/>
      <c r="C17" s="53"/>
    </row>
    <row r="18" spans="1:3" ht="13.6" customHeight="1" thickBot="1">
      <c r="B18" s="133"/>
    </row>
    <row r="19" spans="1:3" ht="15.05" customHeight="1" thickBot="1">
      <c r="A19" s="69" t="s">
        <v>3</v>
      </c>
      <c r="B19" s="134"/>
      <c r="C19" s="189"/>
    </row>
  </sheetData>
  <mergeCells count="2">
    <mergeCell ref="B2:H2"/>
    <mergeCell ref="B12:H12"/>
  </mergeCells>
  <pageMargins left="0.75" right="0.75" top="1" bottom="1" header="0.5" footer="0.5"/>
  <pageSetup paperSize="9" scale="94"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AD08A-FD42-4D62-9806-1AB905AC0F58}">
  <sheetPr>
    <tabColor theme="0" tint="-0.499984740745262"/>
  </sheetPr>
  <dimension ref="A1:K36"/>
  <sheetViews>
    <sheetView zoomScaleNormal="100" workbookViewId="0"/>
  </sheetViews>
  <sheetFormatPr defaultColWidth="9.125" defaultRowHeight="13.6" customHeight="1"/>
  <cols>
    <col min="1" max="1" width="2.625" style="96" customWidth="1"/>
    <col min="2" max="3" width="13.125" style="96" customWidth="1"/>
    <col min="4" max="4" width="14.25" style="96" customWidth="1"/>
    <col min="5" max="9" width="13.125" style="96" customWidth="1"/>
    <col min="10" max="16384" width="9.125" style="96"/>
  </cols>
  <sheetData>
    <row r="1" spans="1:11" s="2" customFormat="1" ht="13.6" customHeight="1" thickBot="1">
      <c r="A1" s="1"/>
    </row>
    <row r="2" spans="1:11" s="2" customFormat="1" ht="13.6" customHeight="1" thickBot="1">
      <c r="A2" s="1"/>
      <c r="B2" s="248" t="s">
        <v>92</v>
      </c>
      <c r="C2" s="249"/>
      <c r="D2" s="249"/>
      <c r="E2" s="249"/>
      <c r="F2" s="249"/>
      <c r="G2" s="249"/>
      <c r="H2" s="249"/>
      <c r="I2" s="250"/>
      <c r="J2" s="3"/>
      <c r="K2" s="3"/>
    </row>
    <row r="3" spans="1:11" s="2" customFormat="1" ht="13.6" customHeight="1" thickBot="1">
      <c r="A3" s="1"/>
      <c r="K3" s="3"/>
    </row>
    <row r="4" spans="1:11" s="2" customFormat="1" ht="13.6" customHeight="1">
      <c r="A4" s="1"/>
      <c r="B4" s="251" t="s">
        <v>38</v>
      </c>
      <c r="C4" s="253" t="s">
        <v>93</v>
      </c>
      <c r="D4" s="253"/>
      <c r="E4" s="255" t="s">
        <v>94</v>
      </c>
      <c r="F4" s="258"/>
      <c r="I4" s="3"/>
    </row>
    <row r="5" spans="1:11" s="2" customFormat="1" ht="27" customHeight="1" thickBot="1">
      <c r="A5" s="1"/>
      <c r="B5" s="252"/>
      <c r="C5" s="4" t="s">
        <v>55</v>
      </c>
      <c r="D5" s="4" t="s">
        <v>96</v>
      </c>
      <c r="E5" s="4" t="s">
        <v>55</v>
      </c>
      <c r="F5" s="5" t="s">
        <v>95</v>
      </c>
      <c r="I5" s="3"/>
    </row>
    <row r="6" spans="1:11" s="2" customFormat="1" ht="13.6" customHeight="1">
      <c r="A6" s="1"/>
      <c r="B6" s="6" t="s">
        <v>97</v>
      </c>
      <c r="C6" s="135">
        <v>3</v>
      </c>
      <c r="D6" s="136">
        <v>1</v>
      </c>
      <c r="E6" s="136">
        <v>1</v>
      </c>
      <c r="F6" s="136">
        <v>8</v>
      </c>
      <c r="I6" s="3"/>
    </row>
    <row r="7" spans="1:11" s="2" customFormat="1" ht="13.6" customHeight="1">
      <c r="A7" s="1"/>
      <c r="B7" s="8" t="s">
        <v>98</v>
      </c>
      <c r="C7" s="137">
        <v>0.5</v>
      </c>
      <c r="D7" s="138">
        <v>5</v>
      </c>
      <c r="E7" s="138">
        <v>0.4</v>
      </c>
      <c r="F7" s="138">
        <v>30</v>
      </c>
      <c r="I7" s="3"/>
    </row>
    <row r="8" spans="1:11" s="2" customFormat="1" ht="14.25" customHeight="1" thickBot="1">
      <c r="A8" s="1"/>
      <c r="B8" s="78" t="s">
        <v>99</v>
      </c>
      <c r="C8" s="139">
        <v>4</v>
      </c>
      <c r="D8" s="140">
        <v>0.2</v>
      </c>
      <c r="E8" s="140">
        <v>7</v>
      </c>
      <c r="F8" s="140">
        <v>0.8</v>
      </c>
      <c r="I8" s="3"/>
    </row>
    <row r="9" spans="1:11" s="2" customFormat="1" ht="13.6" customHeight="1" thickBot="1">
      <c r="A9" s="1"/>
      <c r="K9" s="3"/>
    </row>
    <row r="10" spans="1:11" s="2" customFormat="1" ht="54" customHeight="1" thickBot="1">
      <c r="A10" s="1"/>
      <c r="B10" s="248" t="s">
        <v>100</v>
      </c>
      <c r="C10" s="249"/>
      <c r="D10" s="249"/>
      <c r="E10" s="249"/>
      <c r="F10" s="249"/>
      <c r="G10" s="249"/>
      <c r="H10" s="249"/>
      <c r="I10" s="250"/>
      <c r="J10" s="3"/>
      <c r="K10" s="3"/>
    </row>
    <row r="11" spans="1:11" s="12" customFormat="1" ht="13.6" customHeight="1" thickBot="1">
      <c r="B11" s="13"/>
      <c r="C11" s="13"/>
      <c r="D11" s="13"/>
      <c r="E11" s="13"/>
      <c r="F11" s="13"/>
      <c r="G11" s="13"/>
      <c r="H11" s="13"/>
      <c r="I11" s="13"/>
    </row>
    <row r="12" spans="1:11" s="2" customFormat="1" ht="13.6" customHeight="1" thickBot="1">
      <c r="A12" s="1"/>
    </row>
    <row r="13" spans="1:11" s="2" customFormat="1" ht="14.25" customHeight="1">
      <c r="B13" s="25"/>
      <c r="C13" s="26"/>
      <c r="D13" s="27"/>
      <c r="E13" s="85"/>
      <c r="F13" s="261" t="s">
        <v>13</v>
      </c>
      <c r="G13" s="262"/>
    </row>
    <row r="14" spans="1:11" s="2" customFormat="1" ht="14.25" customHeight="1">
      <c r="B14" s="29"/>
      <c r="C14" s="86"/>
      <c r="D14" s="141"/>
      <c r="E14" s="85"/>
      <c r="F14" s="32"/>
      <c r="G14" s="33"/>
    </row>
    <row r="15" spans="1:11" s="2" customFormat="1" ht="14.25" customHeight="1" thickBot="1">
      <c r="B15" s="34"/>
      <c r="C15" s="142"/>
      <c r="D15" s="143"/>
      <c r="F15" s="32"/>
      <c r="G15" s="38"/>
    </row>
    <row r="16" spans="1:11" s="2" customFormat="1" ht="14.25" customHeight="1" thickBot="1">
      <c r="B16" s="41"/>
      <c r="C16" s="42"/>
      <c r="D16" s="42"/>
      <c r="E16" s="42"/>
      <c r="F16" s="144"/>
      <c r="G16" s="58"/>
    </row>
    <row r="17" spans="1:8" s="2" customFormat="1" ht="14.25" customHeight="1">
      <c r="B17" s="246" t="s">
        <v>52</v>
      </c>
      <c r="C17" s="145"/>
      <c r="D17" s="145"/>
      <c r="E17" s="146"/>
    </row>
    <row r="18" spans="1:8" s="2" customFormat="1" ht="14.25" customHeight="1" thickBot="1">
      <c r="B18" s="247"/>
      <c r="C18" s="54"/>
      <c r="D18" s="55"/>
      <c r="E18" s="56"/>
    </row>
    <row r="19" spans="1:8" s="2" customFormat="1" ht="13.6" customHeight="1" thickBot="1"/>
    <row r="20" spans="1:8" ht="13.6" customHeight="1">
      <c r="E20" s="147"/>
    </row>
    <row r="21" spans="1:8" ht="13.6" customHeight="1" thickBot="1">
      <c r="E21" s="148"/>
    </row>
    <row r="22" spans="1:8" ht="13.6" customHeight="1">
      <c r="E22" s="99"/>
    </row>
    <row r="23" spans="1:8" ht="13.6" customHeight="1">
      <c r="E23" s="99"/>
    </row>
    <row r="25" spans="1:8" ht="13.6" customHeight="1" thickBot="1"/>
    <row r="26" spans="1:8" ht="13.6" customHeight="1" thickBot="1">
      <c r="A26" s="96" t="s">
        <v>3</v>
      </c>
      <c r="B26" s="243" t="s">
        <v>48</v>
      </c>
      <c r="C26" s="297"/>
      <c r="D26" s="244"/>
      <c r="H26" s="2"/>
    </row>
    <row r="27" spans="1:8" ht="13.6" customHeight="1" thickBot="1">
      <c r="B27" s="2"/>
      <c r="C27" s="2"/>
      <c r="D27" s="2"/>
    </row>
    <row r="28" spans="1:8" ht="14.25" customHeight="1" thickBot="1">
      <c r="B28" s="123" t="s">
        <v>38</v>
      </c>
      <c r="C28" s="149"/>
      <c r="D28" s="150"/>
    </row>
    <row r="29" spans="1:8" ht="13.6" customHeight="1">
      <c r="B29" s="6" t="s">
        <v>97</v>
      </c>
      <c r="C29" s="151"/>
      <c r="D29" s="151"/>
      <c r="H29" s="2"/>
    </row>
    <row r="30" spans="1:8" ht="13.6" customHeight="1">
      <c r="B30" s="8" t="s">
        <v>98</v>
      </c>
      <c r="C30" s="151"/>
      <c r="D30" s="151"/>
    </row>
    <row r="31" spans="1:8" ht="13.6" customHeight="1" thickBot="1">
      <c r="B31" s="78" t="s">
        <v>99</v>
      </c>
      <c r="C31" s="152"/>
      <c r="D31" s="152"/>
    </row>
    <row r="32" spans="1:8" ht="13.6" customHeight="1" thickBot="1"/>
    <row r="33" spans="2:4" ht="13.6" customHeight="1">
      <c r="B33" s="298"/>
      <c r="C33" s="153"/>
    </row>
    <row r="34" spans="2:4" ht="13.6" customHeight="1" thickBot="1">
      <c r="B34" s="299"/>
      <c r="C34" s="152"/>
      <c r="D34" s="154"/>
    </row>
    <row r="35" spans="2:4" ht="13.6" customHeight="1" thickBot="1"/>
    <row r="36" spans="2:4" ht="13.6" customHeight="1" thickBot="1">
      <c r="B36" s="155"/>
      <c r="C36" s="156"/>
    </row>
  </sheetData>
  <mergeCells count="9">
    <mergeCell ref="B17:B18"/>
    <mergeCell ref="B26:D26"/>
    <mergeCell ref="B33:B34"/>
    <mergeCell ref="B2:I2"/>
    <mergeCell ref="B4:B5"/>
    <mergeCell ref="C4:D4"/>
    <mergeCell ref="E4:F4"/>
    <mergeCell ref="B10:I10"/>
    <mergeCell ref="F13:G13"/>
  </mergeCells>
  <pageMargins left="0.75" right="0.75" top="1" bottom="1" header="0.5" footer="0.5"/>
  <pageSetup paperSize="9" scale="61"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G4.17</vt:lpstr>
      <vt:lpstr>E11.1</vt:lpstr>
      <vt:lpstr>E11.2</vt:lpstr>
      <vt:lpstr>E11.3</vt:lpstr>
      <vt:lpstr>B.4.2.</vt:lpstr>
      <vt:lpstr>G4.18.</vt:lpstr>
      <vt:lpstr>G4.37.</vt:lpstr>
      <vt:lpstr>B.4.2.!Print_Area</vt:lpstr>
      <vt:lpstr>G4.18.!Print_Area</vt:lpstr>
    </vt:vector>
  </TitlesOfParts>
  <Company>Budapest Corvinus Egyetem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Kovács László</dc:creator>
  <cp:lastModifiedBy>Margitics László</cp:lastModifiedBy>
  <dcterms:created xsi:type="dcterms:W3CDTF">2024-11-23T13:00:10Z</dcterms:created>
  <dcterms:modified xsi:type="dcterms:W3CDTF">2024-12-07T12:52:21Z</dcterms:modified>
</cp:coreProperties>
</file>